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firstSheet="1" activeTab="4"/>
  </bookViews>
  <sheets>
    <sheet name="Приложение №2" sheetId="1" r:id="rId1"/>
    <sheet name="Приложение №4" sheetId="2" r:id="rId2"/>
    <sheet name="Приложение №5" sheetId="3" r:id="rId3"/>
    <sheet name="Приложение №6" sheetId="4" r:id="rId4"/>
    <sheet name="Приложение №8" sheetId="5" r:id="rId5"/>
  </sheets>
  <definedNames>
    <definedName name="_xlnm.Print_Area" localSheetId="0">'Приложение №2'!$A$1:$E$81</definedName>
    <definedName name="_xlnm.Print_Area" localSheetId="1">'Приложение №4'!$A$1:$E$40</definedName>
    <definedName name="_xlnm.Print_Area" localSheetId="2">'Приложение №5'!$A$1:$F$36</definedName>
    <definedName name="_xlnm.Print_Area" localSheetId="4">'Приложение №8'!$A$1:$I$139</definedName>
  </definedNames>
  <calcPr fullCalcOnLoad="1"/>
</workbook>
</file>

<file path=xl/sharedStrings.xml><?xml version="1.0" encoding="utf-8"?>
<sst xmlns="http://schemas.openxmlformats.org/spreadsheetml/2006/main" count="1288" uniqueCount="620">
  <si>
    <t xml:space="preserve">Организация отдыха детей в каникулярное время в части организации двухразового питания в лагерях дневного пребывания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</si>
  <si>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>Организация отдыха детей в каникулярное время в части организации двухразового питания в лагерях дневного пребывания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</t>
  </si>
  <si>
    <t>1028019</t>
  </si>
  <si>
    <t>182 1 05 03000 01 0000 110</t>
  </si>
  <si>
    <t xml:space="preserve">Единый сельскохозяйственный налог </t>
  </si>
  <si>
    <t>Федеральная служба государственной регистрации, кадастра и картографии по Ивановской области</t>
  </si>
  <si>
    <t>321 1 16 25060 01 0000 140</t>
  </si>
  <si>
    <t>Подпрограмма «Повышение профессиональной компетенции и квалификации муниципальных служащих» муниципальной программы Шуйского муниципального района «Развитие муниципальной службы  Шуйского муниципального района на 2014-2016 годы»</t>
  </si>
  <si>
    <t>0410004</t>
  </si>
  <si>
    <t>3090018</t>
  </si>
  <si>
    <t>Налог на доходы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</si>
  <si>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</si>
  <si>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</si>
  <si>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</si>
  <si>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Муниципальная программа Шуйского муниципального района «Развитие физической культуры в Шуйском муниципальном районе на 2014-2016 годы»</t>
  </si>
  <si>
    <t>Подпрограмма «Развитие спортивной инфраструктуры в Шуйском муниципальном районе в 2014-2016 годы» муниципальной программы «Развитие физической культуры в Шуйском муниципальном районе на 2014-2016 годы»</t>
  </si>
  <si>
    <t>6004</t>
  </si>
  <si>
    <t>6005</t>
  </si>
  <si>
    <t>8010</t>
  </si>
  <si>
    <t>8011</t>
  </si>
  <si>
    <t>8017</t>
  </si>
  <si>
    <t>6006</t>
  </si>
  <si>
    <t>8009</t>
  </si>
  <si>
    <t>8015</t>
  </si>
  <si>
    <t>8016</t>
  </si>
  <si>
    <t>8020</t>
  </si>
  <si>
    <t>6007</t>
  </si>
  <si>
    <t>Дополнительное школьное образование</t>
  </si>
  <si>
    <t>Муниципальная программа Шуйского муниципального района «Экономическое развитие Шуйского муниципального района на 2014-2016 годы»</t>
  </si>
  <si>
    <t>Подпрограмма «Развитие субъектов малого и среднего предпринимательства в Шуйском муниципальном районе» муниципальной программы Шуйского муниципального района «Экономическое развитие Шуйского муниципального района на 2014-2016 годы»</t>
  </si>
  <si>
    <t>1020032</t>
  </si>
  <si>
    <t xml:space="preserve">Обеспечение деятельности подведомственных учреждений за счет прочих доходов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 (Предоставление субсидий бюджетным, автономным учреждениям и иным некоммерческим организациям) </t>
  </si>
  <si>
    <t>0032</t>
  </si>
  <si>
    <t xml:space="preserve">Осуществление деятельности по разработке проекта планирования земельного участка в рамках подпрограммы «Обеспечение инженерной инфраструктурой земельных участков Шуйского муниципального района» муниципальной программы «Обеспечение качественным жильем и услугами жилищно-коммунального хозяйства населения Шуйского муниципального района на 2014-2016 годы» (Закупка товаров, работ и услуг для государственных(муниципальных) нужд) </t>
  </si>
  <si>
    <t xml:space="preserve">Приобретение спортивного оборудования для спортивных площадок в административных центрах поселений Шуйского муниципального района в рамках подпрограммы «Развитие спортивной инфраструктуры в Шуйском муниципальном районе в 2014-2016 годы» муниципальной программы «Развитие физической культуры в Шуйском муниципальном районе на 2014-2016 годы» (Закупка товаров, работ и услуг для государственных(муниципальных) нужд) </t>
  </si>
  <si>
    <t xml:space="preserve">Организация культурно-спортивных мероприятий, спартакиад в рамках подпрограммы «Проведение спортивных мероприятий в Шуйском муниципальном районе в 2014-2016 годы» муниципальной программы «Развитие физической культуры в Шуйском муниципальном районе на 2014-2016 годы» (Закупка товаров, работ и услуг для государственных(муниципальных) нужд) </t>
  </si>
  <si>
    <t xml:space="preserve">Обеспечение деятельности казенных учреждений общего образования в рамках подпрограммы «Совершенствование системы начального общего, основного общего, среднего общего образования»муниципальной программы «Развитие системы образования Шуйского муниципального района на 2014-2016 годы» (Закупка товаров, работ и услуг для государственных(муниципальных) нужд) </t>
  </si>
  <si>
    <t xml:space="preserve">Осуществление мероприятий по организации отдыха и занятости детей в лагерях общеобразовательного учреждения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(Закупка товаров, работ и услуг для государственных(муниципальных) нужд) </t>
  </si>
  <si>
    <t xml:space="preserve">Обеспечение мероприятий в области энергосбережения и повышения энергетической эффективности в рамках подпрограммы «Энергосбережение и повышение энергетической эффективности в учреждениях культуры Шуйского муниципального района» муниципальной программы «Энергосбережение и повышение энергетической эффективности учреждений Шуйского муниципального района на 2014-2016 годы» (Закупка товаров, работ и услуг для государственных(муниципальных) нужд) </t>
  </si>
  <si>
    <t xml:space="preserve">Обеспечение функций финансовых органов местного самоуправления Шуйского муниципального района в рамках подпрограммы «Нормативно-методическое обеспечение и организация бюджетного процесса в Шуйском муниципальном районе» муниципальной программы «Управление муниципальными финансами Шуйского муниципального района» (Закупка товаров, работ и услуг для государственных(муниципальных) нужд) </t>
  </si>
  <si>
    <t xml:space="preserve">Обеспечение функций органов местного самоуправления Шуйского муниципального района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</si>
  <si>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</si>
  <si>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</si>
  <si>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</si>
  <si>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непрограммным направлениям деятельности органов местного самоуправления Шуйского муниципального района  (Закупка товаров, работ и услуг для государственных(муниципальных) нужд) </t>
  </si>
  <si>
    <t xml:space="preserve">Осуществление отдельных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</si>
  <si>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>037 2 02 03999 05 0000 151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</si>
  <si>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(Закупка товаров, работ и услуг для государственных(муниципальных) нужд) </t>
  </si>
  <si>
    <t xml:space="preserve">Обеспечение мероприятий в области энергосбережения и повышения энергетической эффективности в рамках подпрограммы «Энергосбережение и повышение энергетической эффективности в Администрации Шуйского муниципального района» муниципальной программы «Энергосбережение и повышение энергетической эффективности учреждений Шуйского муниципального района на 2014-2016 годы» (Закупка товаров, работ и услуг для государственных(муниципальных) нужд) </t>
  </si>
  <si>
    <t xml:space="preserve">Обеспечение мероприятий в области энергосбережения и повышения энергетической эффективности в рамках подпрограммы «Энергосбережение и повышение энергетической эффективности в образовательных учреждениях Шуйского муниципального района» муниципальной программы «Энергосбережение и повышение энергетической эффективности учреждений Шуйского муниципального района на 2014-2016 годы» (Закупка товаров, работ и услуг для государственных(муниципальных) нужд) </t>
  </si>
  <si>
    <t>Субсидии бюджетам муниципальных районов на 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</t>
  </si>
  <si>
    <t>1028008</t>
  </si>
  <si>
    <t xml:space="preserve">Организация питания обучающихся 1-4 классов муниципальных общеобразовательных организаций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(Закупка товаров, работ и услуг для государственных(муниципальных) нужд) 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</si>
  <si>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в рамках подпрограммы «Совершенствование системы дошкольного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</si>
  <si>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«Совершенствование системы дошкольного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</si>
  <si>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«Совершенствование системы дошкольного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</si>
  <si>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рамках подпрограммы «Совершенствование системы дошкольного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</si>
  <si>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>900 1 16 90050 05 0000 140</t>
  </si>
  <si>
    <t>900 1 17 05050 05 0000 180</t>
  </si>
  <si>
    <t>Прочие неналоговые доходы бюджетов муниципальных  районов</t>
  </si>
  <si>
    <t>048</t>
  </si>
  <si>
    <t>Управление Федеральной службы по надзору в сфере природопользования по Ивановской области</t>
  </si>
  <si>
    <t>048 1 12 01000 01 0000 120</t>
  </si>
  <si>
    <t>Плата за негативное воздействие на окружающую среду</t>
  </si>
  <si>
    <t>048 1 12 01010 01 0000 120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</si>
  <si>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</si>
  <si>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</si>
  <si>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</si>
  <si>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Прочие субвенции бюджетам муниципальных районов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</si>
  <si>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рамках подпрограммы «Совершенствование системы начального общего, основного общего, среднего общего образования»муниципальной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</si>
  <si>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Бюджетные кредиты, предоставляемые внутри страны в валюте Российской Федерации </t>
  </si>
  <si>
    <t>00001060500000000600</t>
  </si>
  <si>
    <t xml:space="preserve">Возврат бюджетных кредитов,   предоставляемых другим бюджетам бюджетной системы  Российской Федерации в валюте 
Российской Федерации
</t>
  </si>
  <si>
    <t>00001060502000000600</t>
  </si>
  <si>
    <t>03701060502050000640</t>
  </si>
  <si>
    <t xml:space="preserve">Возврат бюджетных кредитов,   предоставляемых другим бюджетам бюджетной системы  Российской Федерации из бюджетов муниципальных районов в валюте 
Российской Федерации
</t>
  </si>
  <si>
    <t>00001060500000000500</t>
  </si>
  <si>
    <t>Предоставление бюджетных кредитов внутри страны  в валюте Российской Федерации</t>
  </si>
  <si>
    <t>Подпрограмма «Эффективное управление муниципальным имуществом и земельными ресурсами Шуйского муниципального района» муниципальной программы Шуйского муниципального района «Совершенствование управления муниципальной собственностью Шуйского муниципального района на 2014-2016 годы»</t>
  </si>
  <si>
    <t>Муниципальная программа Шуйского муниципального района «Развитие автомобильных дорог Шуйского муниципального района»</t>
  </si>
  <si>
    <t>Подпрограмма «Реконструкция, капитальный ремонт и ремонт дорожной сети Шуйского муниципального района» муниципальной программы Шуйского муниципального района «Развитие автомобильных дорог Шуйского муниципального района»</t>
  </si>
  <si>
    <t>Бюджетные учреждения образования</t>
  </si>
  <si>
    <t>Казенные учреждения образования</t>
  </si>
  <si>
    <t>33</t>
  </si>
  <si>
    <t>12</t>
  </si>
  <si>
    <t xml:space="preserve">Денежные взыскания (штрафы) за нарушение земельного законодательства </t>
  </si>
  <si>
    <t>010</t>
  </si>
  <si>
    <t>Департамент сельского хозяйства и продовольствия Ивановской области</t>
  </si>
  <si>
    <t>010 1 16 90050 05 0000 140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</si>
  <si>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</si>
  <si>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900 1 11 05013 10 0000 120</t>
  </si>
  <si>
    <t>900 1 11 09045 05 0000 120</t>
  </si>
  <si>
    <t>900 1 14 02053 05 0000 410</t>
  </si>
  <si>
    <t>900 1 14 06013 10 0000 430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</si>
  <si>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</si>
  <si>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900 1 14 06025 05 0000 430</t>
  </si>
  <si>
    <t>8008</t>
  </si>
  <si>
    <t>Источники внутреннего финансирования дефицита бюджета Шуйского муниципального района на 2014 год и плановый период 2015 и 2016 годы</t>
  </si>
  <si>
    <t>2016 год, тыс.руб.</t>
  </si>
  <si>
    <t>2016 год тыс. руб.</t>
  </si>
  <si>
    <t>Подпрограмма «Организация и осуществление мероприятий по работе с детьми и молодежью в Шуйском муниципальном районе» муниципальной программы Шуйского муниципального района «Развитие молодежной политики Шуйского муниципального района на 2014-2016 годы»</t>
  </si>
  <si>
    <t>Муниципальная программа Шуйского муниципального района «Развитие культуры в Шуйском муниципальном районе на 2014-2016 годы»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</si>
  <si>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</si>
  <si>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Непрограммные направления деятельности Совета Шуйского муниципального района</t>
  </si>
  <si>
    <t>Непрограммные направления деятельности Управления образования Шуйского муниципального района</t>
  </si>
  <si>
    <t>0100000</t>
  </si>
  <si>
    <t>0110000</t>
  </si>
  <si>
    <t>0112001</t>
  </si>
  <si>
    <t>0112002</t>
  </si>
  <si>
    <t>0200000</t>
  </si>
  <si>
    <t>0210000</t>
  </si>
  <si>
    <t>0210002</t>
  </si>
  <si>
    <t>0300000</t>
  </si>
  <si>
    <t>0310000</t>
  </si>
  <si>
    <t>0020</t>
  </si>
  <si>
    <t>0021</t>
  </si>
  <si>
    <t>0022</t>
  </si>
  <si>
    <t>0023</t>
  </si>
  <si>
    <t>2001</t>
  </si>
  <si>
    <t>2002</t>
  </si>
  <si>
    <t>0002</t>
  </si>
  <si>
    <t>2003</t>
  </si>
  <si>
    <t>2004</t>
  </si>
  <si>
    <t>2005</t>
  </si>
  <si>
    <t>0004</t>
  </si>
  <si>
    <t>0005</t>
  </si>
  <si>
    <t>0610007</t>
  </si>
  <si>
    <t>0610000</t>
  </si>
  <si>
    <t>0007</t>
  </si>
  <si>
    <t>0008</t>
  </si>
  <si>
    <t>0009</t>
  </si>
  <si>
    <t>2007</t>
  </si>
  <si>
    <t>0010</t>
  </si>
  <si>
    <t>0011</t>
  </si>
  <si>
    <t>0012</t>
  </si>
  <si>
    <t>0013</t>
  </si>
  <si>
    <t>0015</t>
  </si>
  <si>
    <t>0014</t>
  </si>
  <si>
    <t>0016</t>
  </si>
  <si>
    <t>0025</t>
  </si>
  <si>
    <t>0024</t>
  </si>
  <si>
    <t>0027</t>
  </si>
  <si>
    <t>0026</t>
  </si>
  <si>
    <t>0028</t>
  </si>
  <si>
    <t>0029</t>
  </si>
  <si>
    <t>0030</t>
  </si>
  <si>
    <t>Субсидии бюджетам муниципальных образований на обеспечение инженерной инфраструктурой земельных участков, предназначенных для бесплатного предоставления (предоставленных)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(предоставленных) семьям с тремя и более детьми</t>
  </si>
  <si>
    <t>0828033</t>
  </si>
  <si>
    <t>Обеспечение инженерной инфраструктурой земельных участков, предназначенных для бесплатного предоставления (предоставленных)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(предоставленных) семьям с тремя и более детьми в рамках подпрограммы «Обеспечение инженерной инфраструктурой земельных участков Шуйского муниципального района» муниципальной программы «Обеспечение качественным жильем и услугами жилищно-коммунального хозяйства населения Шуйского муниципального района на 2014-2016 годы» (Закупка товаров, работ и услуг для государственных(муниципальных) нужд)</t>
  </si>
  <si>
    <t>Софинансирование расходов на обеспечение инженерной инфраструктурой земельных участков, предназначенных для бесплатного предоставления (предоставленных)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(предоставленных) семьям с тремя и более детьми в рамках подпрограммы «Обеспечение инженерной инфраструктурой земельных участков Шуйского муниципального района» муниципальной программы «Обеспечение качественным жильем и услугами жилищно-коммунального хозяйства населения Шуйского муниципального района на 2014-2016 годы» (Закупка товаров, работ и услуг для государственных(муниципальных) нужд)</t>
  </si>
  <si>
    <t>0822009</t>
  </si>
  <si>
    <t>0822010</t>
  </si>
  <si>
    <t>-229,69</t>
  </si>
  <si>
    <t>2010</t>
  </si>
  <si>
    <t>98,5</t>
  </si>
  <si>
    <t>8033</t>
  </si>
  <si>
    <t>2009</t>
  </si>
  <si>
    <t>12987,42</t>
  </si>
  <si>
    <t>131,19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</si>
  <si>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</si>
  <si>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</si>
  <si>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</si>
  <si>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</si>
  <si>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</t>
  </si>
  <si>
    <t xml:space="preserve">Субвенции бюджетам муниципальных 
районов и городских округов  на осуществление переданных государственных  полномочий на организацию двухразового питания детей-сирот и  детей, находящихся в трудной жизненной ситуации, в лагерях  дневного пребывания </t>
  </si>
  <si>
    <t>6003</t>
  </si>
  <si>
    <t>09</t>
  </si>
  <si>
    <t>Массовый спорт</t>
  </si>
  <si>
    <t>10</t>
  </si>
  <si>
    <t>11</t>
  </si>
  <si>
    <t>3</t>
  </si>
  <si>
    <t xml:space="preserve">Софинансирование расходов казенных учреждений общего образования за счет средств местного бюджета на организацию питания обучающихся 1-4 классов муниципальных общеобразовательных организаций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(Закупка товаров, работ и услуг для государственных(муниципальных) нужд)  </t>
  </si>
  <si>
    <t>0031</t>
  </si>
  <si>
    <t xml:space="preserve"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</si>
  <si>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>0312004</t>
  </si>
  <si>
    <t>0400000</t>
  </si>
  <si>
    <t>0410000</t>
  </si>
  <si>
    <t>0412005</t>
  </si>
  <si>
    <t>0500000</t>
  </si>
  <si>
    <t>0510000</t>
  </si>
  <si>
    <t>0514001</t>
  </si>
  <si>
    <t>0600000</t>
  </si>
  <si>
    <t>0700000</t>
  </si>
  <si>
    <t>0710000</t>
  </si>
  <si>
    <t>0716001</t>
  </si>
  <si>
    <t>0720000</t>
  </si>
  <si>
    <t>0726002</t>
  </si>
  <si>
    <t>0800000</t>
  </si>
  <si>
    <t>0810000</t>
  </si>
  <si>
    <t>0820000</t>
  </si>
  <si>
    <t>0830000</t>
  </si>
  <si>
    <t>0836003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</si>
  <si>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</si>
  <si>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</si>
  <si>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</si>
  <si>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</si>
  <si>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</si>
  <si>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</si>
  <si>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</si>
  <si>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Управление сельского хозяйства и развития сельских территорий Шуйского муниципального района</t>
  </si>
  <si>
    <t>905</t>
  </si>
  <si>
    <t>Сельское хозяйство и рыболовство</t>
  </si>
  <si>
    <t>0405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</si>
  <si>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</si>
  <si>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</si>
  <si>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</si>
  <si>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</si>
  <si>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</si>
  <si>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</si>
  <si>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</si>
  <si>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</si>
  <si>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</si>
  <si>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</si>
  <si>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</si>
  <si>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</si>
  <si>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</si>
  <si>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>Дорожное хозяйство (дорожные фонды)</t>
  </si>
  <si>
    <t>04</t>
  </si>
  <si>
    <t>06</t>
  </si>
  <si>
    <t>07</t>
  </si>
  <si>
    <t>05</t>
  </si>
  <si>
    <t>4001</t>
  </si>
  <si>
    <t>2</t>
  </si>
  <si>
    <t>6001</t>
  </si>
  <si>
    <t>6002</t>
  </si>
  <si>
    <t>08</t>
  </si>
  <si>
    <t>1020033</t>
  </si>
  <si>
    <t xml:space="preserve">Софинансирование расходов на обеспечение доступности учреждений образования для инвалидов и маломобильных групп населения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 (Предоставление субсидий бюджетным, автономным учреждениям и иным некоммерческим организациям)  </t>
  </si>
  <si>
    <t>0033</t>
  </si>
  <si>
    <t>от 05.03.2014 № 9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</si>
  <si>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</si>
  <si>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</si>
  <si>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</si>
  <si>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Обеспечение функций финансовых органов местного самоуправления Шуйского муниципального района в рамках подпрограммы «Нормативно-методическое обеспечение и организация бюджетного процесса в Шуйском муниципальном районе» муниципальной программы «Управление муниципальными финансами Шуйского муниципального района» (Иные бюджетные ассигнования)         </t>
  </si>
  <si>
    <t xml:space="preserve">Обеспечение функций органов местного самоуправления Шуйского муниципального района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(Иные бюджетные ассигнования)         </t>
  </si>
  <si>
    <t xml:space="preserve">Обеспечение функций учебно-методических кабинетов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(Иные бюджетные ассигнования)         </t>
  </si>
  <si>
    <t xml:space="preserve">Обеспечение деятельности казенных учреждений общего образования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(Иные бюджетные ассигнования)         </t>
  </si>
  <si>
    <t xml:space="preserve">Обеспечение деятельности казенных учреждений общего образования в рамках подпрограммы «Совершенствование системы начального общего, основного общего, среднего общего образования»муниципальной программы «Развитие системы образования Шуйского муниципального района на 2014-2016 годы»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</si>
  <si>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</si>
  <si>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Софинансирование расходов бюджетных учреждений общего образования за счет средств местного бюджета на организацию питания обучающихся 1-4 классов муниципальных общеобразовательных организаций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</si>
  <si>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1-4 классов муниципальных общеобразовательных организаций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</si>
  <si>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</si>
  <si>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в рамках подпрограммы «Совершенствование системы дополнительного образования» муниципальной программы «Развитие системы образования Шуйского муниципального района на 2012-2016 годы»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</si>
  <si>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1-4 классов муниципальных общеобразовательных организаций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</si>
  <si>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Софинансирование расходов казенных учреждений общего образования за счет средств местного бюджета на организацию питания обучающихся 1-4 классов муниципальных общеобразовательных организаций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</si>
  <si>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>900</t>
  </si>
  <si>
    <t>Администрация Шуйского муниципального района</t>
  </si>
  <si>
    <t>1028020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</si>
  <si>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</si>
  <si>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</si>
  <si>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</si>
  <si>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</si>
  <si>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31</t>
  </si>
  <si>
    <t>8037</t>
  </si>
  <si>
    <t>8038</t>
  </si>
  <si>
    <t>32</t>
  </si>
  <si>
    <t>Подпрограмма «Развитие местного традиционного народного творчества в Шуйском муниципальном районе» муниципальной программы Шуйского муниципального района «Развитие культуры в Шуйском муниципальном районе на 2014-2016 годы»</t>
  </si>
  <si>
    <t>Муниципальная программа Шуйского муниципального района «Развитие системы образования Шуйского муниципального района на 2014-2016 годы»</t>
  </si>
  <si>
    <t>Подпрограмма «Совершенствование системы дошкольного образования» муниципальной программы «Развитие системы образования Шуйского муниципального района на 2014-2016 годы»</t>
  </si>
  <si>
    <t>Подпрограмма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</t>
  </si>
  <si>
    <t>Подпрограмма «Нормативно-методическое обеспечение и организация бюджетного процесса в Шуйском муниципальном районе» муниципальной программы «Управление муниципальными финансами Шуйского муниципального района»</t>
  </si>
  <si>
    <t>Подпрограмма «Библиотечно-информационное обслуживание населения в Шуйском муниципальном районе» муниципальной программы Шуйского муниципального района «Развитие культуры в Шуйском муниципальном районе на 2014-2016 годы»</t>
  </si>
  <si>
    <t>Муниципальная программа Шуйского муниципального района «Обеспечение качественным жильем и услугами жилищно-коммунального хозяйства населения Шуйского муниципального района на 2014-2016 годы»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</si>
  <si>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2014 год</t>
  </si>
  <si>
    <t>Целевая статья</t>
  </si>
  <si>
    <t>Сумма, тыс. руб.</t>
  </si>
  <si>
    <t>Вид расходов</t>
  </si>
  <si>
    <t>Приложение №8</t>
  </si>
  <si>
    <t xml:space="preserve">Ведомственная структура расходов бюджета Шуйского муниципального района на 2014 год </t>
  </si>
  <si>
    <t>037 2 02 03000 00 0000 151</t>
  </si>
  <si>
    <t>037 2 02 03007 05 0000 151</t>
  </si>
  <si>
    <t>037 2 02 03024 05 0000 151</t>
  </si>
  <si>
    <t>Направление расходов (мероприятие)</t>
  </si>
  <si>
    <t>1</t>
  </si>
  <si>
    <t>01</t>
  </si>
  <si>
    <t>037 2 02 03033 05 0000 151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</si>
  <si>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</si>
  <si>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</si>
  <si>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</si>
  <si>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</si>
  <si>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 xml:space="preserve">Софинансирование расходов бюджетных учреждений общего образования за счет средств местного бюджета на организацию питания обучающихся 1-4 классов муниципальных общеобразовательных организаций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</si>
  <si>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</si>
  <si>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</si>
  <si>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</si>
  <si>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</si>
  <si>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</si>
  <si>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Управление Федеральной миграционной службы по Ивановской области</t>
  </si>
  <si>
    <t>192 1 16 90050 05 0000 140</t>
  </si>
  <si>
    <t>Управление Федеральной службы по надзору в сфере защиты прав потребителей и благополучия человека по Ивановской области</t>
  </si>
  <si>
    <t>141 1 16 2800001 0000 140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</si>
  <si>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</si>
  <si>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Управление образования Администрации Шуйского муниципального района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</si>
  <si>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</si>
  <si>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</si>
  <si>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</si>
  <si>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037 2 00 00000 00 0000 000</t>
  </si>
  <si>
    <t>БЕЗВОЗМЕЗДНЫЕ ПОСТУПЛЕНИЯ</t>
  </si>
  <si>
    <t>037 2 02 01010 02 0000 151</t>
  </si>
  <si>
    <t>Дотации</t>
  </si>
  <si>
    <t>037 2 02 01001 05 0000 151</t>
  </si>
  <si>
    <t>037 2 02 01003 05 0000 151</t>
  </si>
  <si>
    <t>037 2 02 02000 00 0000 151</t>
  </si>
  <si>
    <t>037 2 02 02999 05 0000 151</t>
  </si>
  <si>
    <t>Прочие субсидии бюджетам муниципальных районов</t>
  </si>
  <si>
    <t>0212003</t>
  </si>
  <si>
    <t>100 1 03 02000 01 0000 110</t>
  </si>
  <si>
    <t xml:space="preserve">Обеспечение функций финансовых органов местного самоуправления Шуйского муниципального района в рамках подпрограммы «Нормативно-методическое обеспечение и организация бюджетного процесса в Шуйском муниципальном районе» муниципальной программы «Управление муниципальными финансами Шуйского муниципального района»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</si>
  <si>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органов местного самоуправления Шуйского муниципального района в рамках иных непрограммных мероприятий по непрограммным направлениям деятельности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</si>
  <si>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ИТОГО: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</si>
  <si>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</si>
  <si>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</si>
  <si>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</si>
  <si>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</si>
  <si>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Приложение №2</t>
  </si>
  <si>
    <t>Доходы бюджета Шуйского муниципального района по кодам классификации доходов на 2014 год и плановый период 2015 и 2016 годы</t>
  </si>
  <si>
    <t>Наименование главного администратора  доходов районного бюджета, кода доходов районного бюджета</t>
  </si>
  <si>
    <t>30</t>
  </si>
  <si>
    <t>100</t>
  </si>
  <si>
    <t>200</t>
  </si>
  <si>
    <t>800</t>
  </si>
  <si>
    <t>8035</t>
  </si>
  <si>
    <t>8036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</si>
  <si>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</si>
  <si>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</si>
  <si>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</si>
  <si>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</si>
  <si>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100 1 03 02230 01 0000 110</t>
  </si>
  <si>
    <t>100 1 03 02240 01 0000 110</t>
  </si>
  <si>
    <t>100 1 03 02250 01 0000 110</t>
  </si>
  <si>
    <t>100 1 03 02260 01 0000 110</t>
  </si>
  <si>
    <t>3398016</t>
  </si>
  <si>
    <t>Подпрограмма «Развитие газификации в Шуйском муниципальном районе» муниципальной программы «Обеспечение качественным жильем и услугами жилищно-коммунального хозяйства населения Шуйского муниципального района на 2014-2016 годы»</t>
  </si>
  <si>
    <t>0810008</t>
  </si>
  <si>
    <t>Подпрограмма «Обеспечение инженерной инфраструктурой земельных участков Шуйского муниципального района» муниципальной программы «Обеспечение качественным жильем и услугами жилищно-коммунального хозяйства населения Шуйского муниципального района на 2014-2016 годы»</t>
  </si>
  <si>
    <t>0820009</t>
  </si>
  <si>
    <t>Подпрограмма «Энергосбережение и повышение энергетической эффективности в учреждениях культуры Шуйского муниципального района» муниципальной программы «Энергосбережение и повышение энергетической эффективности учреждений Шуйского муниципального района на 2014-2016 годы»</t>
  </si>
  <si>
    <t>Муниципальная программа Шуйского муниципального района «Управление муниципальными финансами Шуйского муниципального района»</t>
  </si>
  <si>
    <t xml:space="preserve">Осуществление полномочий по созданию и организации деятельности комиссий по делам несовершеннолетних и защите их прав в рамках иных непрограммных мероприятий по непрограммным направлениям деятельности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</si>
  <si>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Главы муниципального образования в рамках иных непрограммных мероприятий по непрограммным направлениям деятельности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</si>
  <si>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учебно-методических кабинетов в рамках иных непрограммных мероприятий по непрограммным направлениям деятельности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</si>
  <si>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Подпрограмма «Совершенствование системы дополнительного образования» муниципальной программы «Развитие системы образования Шуйского муниципального района на 2014-2016 годы»</t>
  </si>
  <si>
    <t>Подпрограмма «Обеспечение жильем молодых семей Шуйского муниципального района на 2014-2015 годы» муниципальной программы «Обеспечение качественным жильем и услугами жилищно-коммунального хозяйства населения Шуйского муниципального района на 2014-2016 годы»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</si>
  <si>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</si>
  <si>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</si>
  <si>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</si>
  <si>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</si>
  <si>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</si>
  <si>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</si>
  <si>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</si>
  <si>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</si>
  <si>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</si>
  <si>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</si>
  <si>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</si>
  <si>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</si>
  <si>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>Жилищно-коммунальное хозяйство</t>
  </si>
  <si>
    <t>0500</t>
  </si>
  <si>
    <t>Муниципальная программа Шуйского муниципального района «Развитие муниципальной службы Шуйского муниципального района на 2014-2016 годы»</t>
  </si>
  <si>
    <t>0410005</t>
  </si>
  <si>
    <t>2014 год, тыс.руб.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</si>
  <si>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</si>
  <si>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</si>
  <si>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</si>
  <si>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</si>
  <si>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</si>
  <si>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</si>
  <si>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</si>
  <si>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</si>
  <si>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</si>
  <si>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</si>
  <si>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</si>
  <si>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</si>
  <si>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</si>
  <si>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</si>
  <si>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</si>
  <si>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</si>
  <si>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</si>
  <si>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</si>
  <si>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</si>
  <si>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 xml:space="preserve">Обеспечение деятельности казенных учреждений общего образования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</si>
  <si>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</si>
  <si>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</si>
  <si>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Муниципальная программа Шуйского муниципального района «Совершенствование управления муниципальной собственностью Шуйского муниципального района на 2014-2016 годы»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</si>
  <si>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</si>
  <si>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</si>
  <si>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Обеспечение функций Главы администрации Шуйского муниципального района в рамках иных непрограммных мероприятий по непрограммным направлениям деятельности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</si>
  <si>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Организация и проведение конкурса «Предприниматель года» в рамках подпрограммы «Развитие субъектов малого и среднего предпринимательства в Шуйском муниципальном районе» муниципальной программы Шуйского муниципального района «Экономическое развитие Шуйского муниципального района на 2014-2016 годы» (Закупка товаров, работ и услуг для государственных(муниципальных) нужд)</t>
  </si>
  <si>
    <t xml:space="preserve">Методическое, образовательное и кадровое обеспечение субъектов малого предпринимательства в рамках подпрограммы «Развитие субъектов малого и среднего предпринимательства в Шуйском муниципальном районе» муниципальной программы Шуйского муниципального района «Экономическое развитие Шуйского муниципального района на 2014-2016 годы» (Закупка товаров, работ и услуг для государственных(муниципальных) нужд) </t>
  </si>
  <si>
    <t xml:space="preserve">Обеспечением жильем медицинских кадров для учреждений здравоохранения Шуйского муниципального района в рамках подпрограммы «Привлечение специалистов для учреждений здравоохранения Шуйского муниципального района» муниципальной программы Шуйского муниципального района «Кадровое обеспечение и привлечение медицинских кадров для учреждений здравоохранения Шуйского муниципального района на 2014-2016 годы» (Закупка товаров, работ и услуг для государственных(муниципальных) нужд) </t>
  </si>
  <si>
    <t xml:space="preserve">Осуществление мероприятий по работе с детьми и молодежью в Шуйском муниципальном районе» в рамках подпрограммы «Организация и осуществление мероприятий по работе с детьми и молодежью в Шуйском муниципальном районе» муниципальной программы Шуйского муниципального района «Развитие молодежной политики Шуйского муниципального района на 2014-2016 годы» (Закупка товаров, работ и услуг для государственных(муниципальных) нужд) </t>
  </si>
  <si>
    <t>Непрограммные направления деятельности Управления сельского хозяйства и развития сельских территорий Шуйского муниципального района</t>
  </si>
  <si>
    <t xml:space="preserve">Проведение районного этапа конкурса на звание «Лучший муниципальный служащий»,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в рамках подпрограммы «Повышение профессиональной компетенции и квалификации муниципальных служащих» муниципальной программы Шуйского муниципального района «Развитие муниципальной службы Шуйского муниципального района на 2014-2016 годы» (Закупка товаров, работ и услуг для государственных(муниципальных) нужд) </t>
  </si>
  <si>
    <t>Осуществление взаимодействия с Советом муниципальных образований Ивановской области в рамках подпрограммы «Повышение профессиональной компетенции и квалификации муниципальных служащих» муниципальной программы Шуйского муниципального района «Развитие муниципальной службы Шуйского муниципального района на 2014-2016 годы» (Закупка товаров, работ и услуг для государственных(муниципальных) нужд)</t>
  </si>
  <si>
    <t xml:space="preserve">Осуществление полномочий в области дорожного хозяйства в рамках подпрограммы «Реконструкция, капитальный ремонт и ремонт дорожной сети Шуйского муниципального района» муниципальной программы Шуйского муниципального района «Развитие автомобильных дорог Шуйского муниципального района» (Закупка товаров, работ и услуг для государственных(муниципальных) нужд) </t>
  </si>
  <si>
    <t>Субсидия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</si>
  <si>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8019</t>
  </si>
  <si>
    <t xml:space="preserve">Организация отдыха детей в каникулярное время в части организации двухразового питания в лагерях дневного пребывания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(Закупка товаров, работ и услуг для государственных(муниципальных) нужд) </t>
  </si>
  <si>
    <t xml:space="preserve">Осуществление переданных государственных полномочий на организацию двухразового питания детей-сирот и детей, находящихся в трудной жизненной ситуации, в лагерях дневного пребывания в рамках  в рамках подпрограммы «Совершенствование системы общего образования. Развитие муниципальной системы оценки качества образования и востребованности образовательных услуг»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</si>
  <si>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Обеспечение деятельности казенных учреждений общего образования в рамках подпрограммы «Совершенствование системы начального общего, основного общего, среднего общего образования»муниципальной программы «Развитие системы образования Шуйского муниципального района на 2014-2016 годы» (Иные бюджетные ассигнования)         </t>
  </si>
  <si>
    <t>Организация выставочно-ярмарочной  деятельности» в рамках подпрограммы «Развитие субъектов малого и среднего предпринимательства в Шуйском муниципальном районе муниципальной программы Шуйского муниципального района «Экономическое развитие Шуйского муниципального района на 2014-2016 годы» (Закупка товаров, работ и услуг для государственных(муниципальных) нужд)</t>
  </si>
  <si>
    <t>182 1 01 02000 01 0000 110</t>
  </si>
  <si>
    <t xml:space="preserve">182 1 01 02010 01 0000 110 </t>
  </si>
  <si>
    <t>182 1 01 02020 01 0000 110</t>
  </si>
  <si>
    <t>182 1 01 02030 01 0000 110</t>
  </si>
  <si>
    <t>182 1 01 02040 01 0000 110</t>
  </si>
  <si>
    <t>182 1 05 02000 02 0000 110</t>
  </si>
  <si>
    <t xml:space="preserve">Единый налог на вмененный доход для отдельных видов деятельности 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</si>
  <si>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</si>
  <si>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</si>
  <si>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</si>
  <si>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</si>
  <si>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Управление образования администрации Шуйского муниципального района</t>
  </si>
  <si>
    <t>Приложение №4</t>
  </si>
  <si>
    <t>Субсидии</t>
  </si>
  <si>
    <t>Субвенции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</si>
  <si>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</si>
  <si>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</si>
  <si>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0920010</t>
  </si>
  <si>
    <t>1020011</t>
  </si>
  <si>
    <t>1020012</t>
  </si>
  <si>
    <t>1110013</t>
  </si>
  <si>
    <t>1120014</t>
  </si>
  <si>
    <t>1130015</t>
  </si>
  <si>
    <t>1210016</t>
  </si>
  <si>
    <t>3090019</t>
  </si>
  <si>
    <t>3090020</t>
  </si>
  <si>
    <t>3090021</t>
  </si>
  <si>
    <t>3090022</t>
  </si>
  <si>
    <t>3090023</t>
  </si>
  <si>
    <t>3190024</t>
  </si>
  <si>
    <t>3190025</t>
  </si>
  <si>
    <t>3290026</t>
  </si>
  <si>
    <t>3290027</t>
  </si>
  <si>
    <t>3290028</t>
  </si>
  <si>
    <t>3390029</t>
  </si>
  <si>
    <t>3390030</t>
  </si>
  <si>
    <t>Непрограммные направления деятельности Администрации Шуйского муниципального района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</si>
  <si>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</si>
  <si>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</si>
  <si>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</si>
  <si>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</si>
  <si>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</si>
  <si>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</si>
  <si>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</si>
  <si>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</si>
  <si>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</si>
  <si>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</si>
  <si>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</si>
  <si>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</si>
  <si>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Сумма (тыс.руб.)</t>
  </si>
  <si>
    <t>2015 год, тыс.руб.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</si>
  <si>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</si>
  <si>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</si>
  <si>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</si>
  <si>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</si>
  <si>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источник внутреннего финансирования дефицитов бюджета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</si>
  <si>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</si>
  <si>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</si>
  <si>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</si>
  <si>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</si>
  <si>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ВСЕГО: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</si>
  <si>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</si>
  <si>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</si>
  <si>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</si>
  <si>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</si>
  <si>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в рамках подпрограммы «Эффективное управление муниципальным имуществом и земельными ресурсами Шуйского муниципального района» муниципальной программы Шуйского муниципального района «Совершенствование управления муниципальной собственностью Шуйского муниципального района на 2014-2016 годы» (Закупка товаров, работ и услуг для государственных(муниципальных)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</si>
  <si>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района, в рамках подпрограммы «Эффективное управление муниципальным имуществом и земельными ресурсами Шуйского муниципального района» муниципальной программы Шуйского муниципального района «Совершенствование управления муниципальной собственностью Шуйского муниципального района на 2014-2016 годы» (Закупка товаров, работ и услуг для государственных(муниципальных) нужд) </t>
  </si>
  <si>
    <t>Муниципальная программа Шуйского муниципального района «Кадровое обеспечение и привлечение медицинских кадров для учреждений здравоохранения Шуйского муниципального района на 2014-2016 годы»</t>
  </si>
  <si>
    <t>Иные непрограммные мероприятия</t>
  </si>
  <si>
    <t>Подпрограмма «Проведение спортивных мероприятий в Шуйском муниципальном районе в 2014-2016 годы» муниципальной программы «Развитие физической культуры в Шуйском муниципальном районе на 2014-2016 годы»</t>
  </si>
  <si>
    <t>Муниципальная программа Шуйского муниципального района «Энергосбережение и повышение энергетической эффективности учреждений Шуйского муниципального района на 2014-2016 годы»</t>
  </si>
  <si>
    <t>Подпрограмма «Энергосбережение и повышение энергетической эффективности в Администрации Шуйского муниципального района» муниципальной программы «Энергосбережение и повышение энергетической эффективности учреждений Шуйского муниципального района на 2014-2016 годы»</t>
  </si>
  <si>
    <t>Подпрограмма «Энергосбережение и повышение энергетической эффективности в образовательных учреждениях Шуйского муниципального района» муниципальной программы «Энергосбережение и повышение энергетической эффективности учреждений Шуйского муниципального района на 2014-2016 годы»</t>
  </si>
  <si>
    <t>00001060502000000500</t>
  </si>
  <si>
    <t xml:space="preserve">Предоставление бюджетных кредитов другим бюджетам бюджетной системы  Российской Федерации в валюте 
Российской Федерации
</t>
  </si>
  <si>
    <t>03701060502050000540</t>
  </si>
  <si>
    <t xml:space="preserve">Предоставление бюджетных кредитов другим бюджетам бюджетной системы  Российской Федерации из бюджетов муниципальных районов в валюте 
Российской Федерации
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</si>
  <si>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</si>
  <si>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</si>
  <si>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</si>
  <si>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</si>
  <si>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</si>
  <si>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</si>
  <si>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01050201050000510</t>
  </si>
  <si>
    <t>01050200000000600</t>
  </si>
  <si>
    <t>01050201000000610</t>
  </si>
  <si>
    <t>01050201050000610</t>
  </si>
  <si>
    <t>01060502050000640</t>
  </si>
  <si>
    <t>Возврат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</si>
  <si>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</si>
  <si>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</si>
  <si>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2014 год и плановый период 2015 и 2016 годы по кодам классификации источников финансирования дефицита бюджета</t>
  </si>
  <si>
    <t>Сумма, тыс. рублей</t>
  </si>
  <si>
    <t>Код классификации доходов районного бюджета</t>
  </si>
  <si>
    <t>ДОХОДЫ</t>
  </si>
  <si>
    <t>Управление Федеральной налоговой службы по Ивановской области</t>
  </si>
  <si>
    <t xml:space="preserve">Осуществление полномочий по созданию и организации деятельности комиссий по делам несовершеннолетних и защите их прав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</si>
  <si>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</si>
  <si>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</si>
  <si>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 xml:space="preserve">Обеспечение функций учебно-методических кабинетов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</si>
  <si>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 xml:space="preserve">Осуществление взаимодействия с Советом муниципальных образований Ивановской области в рамках подпрограммы «Повышение профессиональной компетенции и квалификации муниципальных служащих» муниципальной программы Шуйского муниципального района «Развитие муниципальной службы Шуйского муниципального района на 2014-2016 годы» (Закупка товаров, работ и услуг для государственных(муниципальных) нужд) </t>
  </si>
  <si>
    <t xml:space="preserve">Осуществление деятельности по газификации в Шуйском муниципальном районе в рамках подпрограммы «Развитие газификации в Шуйском муниципальном районе» муниципальной программы «Обеспечение качественным жильем и услугами жилищно-коммунального хозяйства населения Шуйского муниципального района на 2014-2016 годы» (Закупка товаров, работ и услуг для государственных(муниципальных) нужд) 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</si>
  <si>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2012-2016 годы» (Предоставление субсидий бюджетным, автономным учреждениям и иным некоммерческим организациям) </t>
  </si>
  <si>
    <t xml:space="preserve">Осуществление переданных государственных полномочий на организацию двухразового питания детей-сирот и детей, находящихся в трудной жизненной ситуации, в лагерях дневного пребывания в рамках 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</si>
  <si>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в рамках подпрограммы «Совершенствование системы дополнительного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</si>
  <si>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Организация выставочно-ярмарочной  деятельности» в рамках подпрограммы «Развитие субъектов малого и среднего предпринимательства в Шуйском муниципальном районе муниципальной программы Шуйского муниципального района «Экономическое развитие Шуйского муниципального района на 2014-2016 годы» (Закупка товаров, работ и услуг для государственных(муниципальных) нужд) </t>
  </si>
  <si>
    <t xml:space="preserve">Организация и проведение конкурса «Предприниматель года» в рамках подпрограммы «Развитие субъектов малого и среднего предпринимательства в Шуйском муниципальном районе» муниципальной программы Шуйского муниципального района «Экономическое развитие Шуйского муниципального района на 2014-2016 годы» (Закупка товаров, работ и услуг для государственных(муниципальных) нужд) 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</si>
  <si>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организациях,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(Закупка товаров, работ и услуг для государственных(муниципальных)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</si>
  <si>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«Совершенствование системы дошкольного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</si>
  <si>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Обеспечение деятельности казенных учреждений общего образования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(Закупка товаров, работ и услуг для государственных(муниципальных)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</si>
  <si>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(Закупка товаров, работ и услуг для государственных(муниципальных) нужд) 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</si>
  <si>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в рамках подпрограммы «Развитие местного традиционного народного творчества в Шуйском муниципальном районе» муниципальной программы Шуйского муниципального района «Развитие культуры в Шуйском муниципальном районе на 2014-2016 годы» (Предоставление субсидий бюджетным, автономным учреждениям и иным некоммерческим организациям) 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</si>
  <si>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в рамках подпрограммы «Библиотечно-информационное обслуживание населения в Шуйском муниципальном районе» муниципальной программы Шуйского муниципального района «Развитие культуры в Шуйском муниципальном районе на 2014-2016 годы» (Предоставление субсидий бюджетным, автономным учреждениям и иным некоммерческим организациям) </t>
  </si>
  <si>
    <t>037 1 11 03050 05 0000 120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</si>
  <si>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</si>
  <si>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организациях,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</si>
  <si>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«Совершенствование системы начального общего, основного общего, среднего общего образования»муниципальной программы «Развитие системы образования Шуйского муниципального района на 2012-2016 годы» (Предоставление субсидий бюджетным, автономным учреждениям и иным некоммерческим организациям) </t>
  </si>
  <si>
    <t>Мероприятия по проведению оздоровительной компании детей, находящихся в трудной жизненной ситуации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</si>
  <si>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</si>
  <si>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1025065</t>
  </si>
  <si>
    <t>0019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</si>
  <si>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в рамках иных непрограммных мероприятий по непрограммным направлениям деятельности органов местного самоуправления Шуйского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</si>
  <si>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</si>
  <si>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</si>
  <si>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</si>
  <si>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</si>
  <si>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</si>
  <si>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</si>
  <si>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</si>
  <si>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</si>
  <si>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</si>
  <si>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</si>
  <si>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</si>
  <si>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</si>
  <si>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</si>
  <si>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тыс. рублей</t>
  </si>
  <si>
    <t>2014 год тыс. руб.</t>
  </si>
  <si>
    <t>2015 год тыс. руб.</t>
  </si>
  <si>
    <t>Социальная политика</t>
  </si>
  <si>
    <t>1000</t>
  </si>
  <si>
    <t>Пенсионное обеспечение</t>
  </si>
  <si>
    <t>1001</t>
  </si>
  <si>
    <t>1016004</t>
  </si>
  <si>
    <t>1000000</t>
  </si>
  <si>
    <t>0900000</t>
  </si>
  <si>
    <t>0910000</t>
  </si>
  <si>
    <t>0920000</t>
  </si>
  <si>
    <t>0912007</t>
  </si>
  <si>
    <t>1010000</t>
  </si>
  <si>
    <t>1016005</t>
  </si>
  <si>
    <t>1018010</t>
  </si>
  <si>
    <t>1018011</t>
  </si>
  <si>
    <t>1018017</t>
  </si>
  <si>
    <t>1020000</t>
  </si>
  <si>
    <t>1026006</t>
  </si>
  <si>
    <t>1028015</t>
  </si>
  <si>
    <t>1030000</t>
  </si>
  <si>
    <t>1036007</t>
  </si>
  <si>
    <t>1028011</t>
  </si>
  <si>
    <t>1028009</t>
  </si>
  <si>
    <t>1100000</t>
  </si>
  <si>
    <t>1110000</t>
  </si>
  <si>
    <t>1120000</t>
  </si>
  <si>
    <t>1130000</t>
  </si>
  <si>
    <t>1200000</t>
  </si>
  <si>
    <t>1210000</t>
  </si>
  <si>
    <t>3000000</t>
  </si>
  <si>
    <t>3090000</t>
  </si>
  <si>
    <t>3098035</t>
  </si>
  <si>
    <t>3098036</t>
  </si>
  <si>
    <t>3100000</t>
  </si>
  <si>
    <t>3190000</t>
  </si>
  <si>
    <t>3198037</t>
  </si>
  <si>
    <t>3198038</t>
  </si>
  <si>
    <t>3200000</t>
  </si>
  <si>
    <t>3290000</t>
  </si>
  <si>
    <t>3300000</t>
  </si>
  <si>
    <t>3390000</t>
  </si>
  <si>
    <t>00010000000000000000</t>
  </si>
  <si>
    <t>00001060500000000000</t>
  </si>
  <si>
    <t>2,1</t>
  </si>
  <si>
    <t>-2,1</t>
  </si>
  <si>
    <t>348,6</t>
  </si>
  <si>
    <t>334,8</t>
  </si>
  <si>
    <t>-683,4</t>
  </si>
  <si>
    <t>Муниципальная программа Шуйского муниципального района «Развитие молодежной политики Шуйского муниципального района на 2014-2016 годы»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</si>
  <si>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</si>
  <si>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</si>
  <si>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</si>
  <si>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</si>
  <si>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</si>
  <si>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</si>
  <si>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</si>
  <si>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</si>
  <si>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</si>
  <si>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</si>
  <si>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</si>
  <si>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</si>
  <si>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</si>
  <si>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</si>
  <si>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</si>
  <si>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</si>
  <si>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оздоровление детей</t>
  </si>
  <si>
    <t>1020031</t>
  </si>
  <si>
    <t>Выполнение топографической съемки, гидрологических расчетов в рамках подпрограммы «Обеспечение инженерной инфраструктурой земельных участков Шуйского муниципального района» муниципальной программы «Обеспечение качественным жильем и услугами жилищно-коммунального хозяйства населения Шуйского муниципального района на 2014-2016 годы» (Закупка товаров, работ и услуг для государственных(муниципальных) нужд)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</si>
  <si>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</si>
  <si>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</si>
  <si>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</si>
  <si>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 xml:space="preserve">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</t>
  </si>
  <si>
    <t>Субсидии из бюджета Шуйского муниципального района в целях предоставления социальных выплат молодым семьям на приобретение жилья или строительство жилого помещения в рамках подпрограммы «Обеспечение жильем молодых семей Шуйского муниципального района на 2014-2015 годы» муниципальной программы «Обеспечение качественным жильем и услугами жилищно-коммунального хозяйства населения Шуйского муниципального района на 2014-2016 годы» (Социальное  обеспечение и иные выплаты населению)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</si>
  <si>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(Социальное  обеспечение и иные выплаты населению)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</si>
  <si>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непрограммным направлениям деятельности органов местного самоуправления Шуйского муниципального района (Социальное  обеспечение и иные выплаты населению)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</si>
  <si>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непрограммным направлениям деятельности органов местного самоуправления Шуйского муниципального района  (Социальное  обеспечение и иные выплаты населению)</t>
  </si>
  <si>
    <t>Подпрограмма «Привлечение специалистов для учреждений здравоохранения Шуйского муниципального района» муниципальной программы Шуйского муниципального района «Кадровое обеспечение и привлечение медицинских кадров для учреждений здравоохранения Шуйского муниципального района на 2014-2016 годы»</t>
  </si>
  <si>
    <t>0018</t>
  </si>
  <si>
    <t>5065</t>
  </si>
  <si>
    <t xml:space="preserve">Мероприятия по проведению оздоровительной компании детей, находящихся в трудной жизненной ситуации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</si>
  <si>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>1028065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</si>
  <si>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в рамках подпрограммы «Совершенствование системы начального общего, основного общего, среднего общего образования» муниципальной программы «Развитие системы образования Шуйского муниципального района на 2014-2016 годы» (Предоставление субсидий бюджетным, автономным учреждениям и иным некоммерческим организациям) </t>
  </si>
  <si>
    <t>8065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</si>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</sst>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"/>
    <numFmt numFmtId="172" formatCode="#,##0.0_р_."/>
    <numFmt numFmtId="173" formatCode="0.0"/>
    <numFmt numFmtId="174" formatCode="0.000"/>
    <numFmt numFmtId="175" formatCode="000000"/>
    <numFmt numFmtId="176" formatCode="_-* #,##0.0_р_._-;\-* #,##0.0_р_._-;_-* &quot;-&quot;??_р_._-;_-@_-"/>
  </numFmts>
  <fonts count="2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Alignment="1">
      <alignment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2" fontId="1" fillId="2" borderId="5" xfId="0" applyNumberFormat="1" applyFill="1" applyBorder="1" applyAlignment="1">
      <alignment/>
    </xf>
    <xf numFmtId="2" fontId="1" fillId="2" borderId="3" xfId="0" applyNumberFormat="1" applyFill="1" applyBorder="1" applyAlignment="1">
      <alignment/>
    </xf>
    <xf numFmtId="0" fontId="8" fillId="0" borderId="1" xfId="0" applyFont="1" applyBorder="1" applyAlignment="1">
      <alignment vertical="top" wrapText="1"/>
    </xf>
    <xf numFmtId="2" fontId="1" fillId="0" borderId="5" xfId="0" applyNumberFormat="1" applyBorder="1" applyAlignment="1">
      <alignment/>
    </xf>
    <xf numFmtId="2" fontId="1" fillId="0" borderId="3" xfId="0" applyNumberFormat="1" applyBorder="1" applyAlignment="1">
      <alignment/>
    </xf>
    <xf numFmtId="0" fontId="0" fillId="0" borderId="6" xfId="0" applyBorder="1" applyAlignment="1">
      <alignment/>
    </xf>
    <xf numFmtId="2" fontId="1" fillId="0" borderId="5" xfId="0" applyNumberFormat="1" applyFont="1" applyBorder="1" applyAlignment="1">
      <alignment/>
    </xf>
    <xf numFmtId="2" fontId="1" fillId="2" borderId="7" xfId="0" applyNumberFormat="1" applyFill="1" applyBorder="1" applyAlignment="1">
      <alignment/>
    </xf>
    <xf numFmtId="2" fontId="1" fillId="2" borderId="8" xfId="0" applyNumberForma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left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right" vertical="center" wrapText="1"/>
    </xf>
    <xf numFmtId="2" fontId="0" fillId="0" borderId="3" xfId="0" applyNumberFormat="1" applyBorder="1" applyAlignment="1">
      <alignment/>
    </xf>
    <xf numFmtId="2" fontId="1" fillId="0" borderId="1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49" fontId="8" fillId="0" borderId="14" xfId="0" applyNumberFormat="1" applyFont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4" fontId="8" fillId="2" borderId="19" xfId="0" applyNumberFormat="1" applyFont="1" applyFill="1" applyBorder="1" applyAlignment="1">
      <alignment horizontal="right" vertical="center" wrapText="1"/>
    </xf>
    <xf numFmtId="49" fontId="6" fillId="2" borderId="20" xfId="0" applyNumberFormat="1" applyFont="1" applyFill="1" applyBorder="1" applyAlignment="1">
      <alignment horizontal="left"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wrapText="1"/>
    </xf>
    <xf numFmtId="49" fontId="12" fillId="2" borderId="20" xfId="0" applyNumberFormat="1" applyFont="1" applyFill="1" applyBorder="1" applyAlignment="1">
      <alignment horizontal="left" vertical="center" wrapText="1"/>
    </xf>
    <xf numFmtId="0" fontId="11" fillId="0" borderId="0" xfId="19">
      <alignment/>
      <protection/>
    </xf>
    <xf numFmtId="0" fontId="11" fillId="0" borderId="21" xfId="19" applyBorder="1">
      <alignment/>
      <protection/>
    </xf>
    <xf numFmtId="0" fontId="11" fillId="0" borderId="22" xfId="19" applyBorder="1" applyAlignment="1">
      <alignment horizontal="center" vertical="center" wrapText="1"/>
      <protection/>
    </xf>
    <xf numFmtId="0" fontId="11" fillId="0" borderId="6" xfId="19" applyBorder="1">
      <alignment/>
      <protection/>
    </xf>
    <xf numFmtId="0" fontId="11" fillId="0" borderId="3" xfId="19" applyFont="1" applyBorder="1" applyAlignment="1">
      <alignment horizontal="center" vertical="center" wrapText="1"/>
      <protection/>
    </xf>
    <xf numFmtId="0" fontId="11" fillId="0" borderId="4" xfId="19" applyBorder="1" applyAlignment="1">
      <alignment horizontal="center" vertical="center" wrapText="1"/>
      <protection/>
    </xf>
    <xf numFmtId="0" fontId="11" fillId="0" borderId="3" xfId="19" applyBorder="1" applyAlignment="1">
      <alignment horizontal="center" vertical="center" wrapText="1"/>
      <protection/>
    </xf>
    <xf numFmtId="0" fontId="11" fillId="0" borderId="3" xfId="19" applyBorder="1" applyAlignment="1">
      <alignment horizontal="center" wrapText="1"/>
      <protection/>
    </xf>
    <xf numFmtId="0" fontId="11" fillId="0" borderId="4" xfId="19" applyBorder="1" applyAlignment="1">
      <alignment horizontal="center" wrapText="1"/>
      <protection/>
    </xf>
    <xf numFmtId="0" fontId="11" fillId="2" borderId="15" xfId="19" applyFill="1" applyBorder="1" applyAlignment="1">
      <alignment wrapText="1"/>
      <protection/>
    </xf>
    <xf numFmtId="0" fontId="19" fillId="2" borderId="15" xfId="19" applyFont="1" applyFill="1" applyBorder="1" applyAlignment="1">
      <alignment horizontal="center" wrapText="1"/>
      <protection/>
    </xf>
    <xf numFmtId="2" fontId="18" fillId="2" borderId="23" xfId="19" applyNumberFormat="1" applyFont="1" applyFill="1" applyBorder="1" applyAlignment="1">
      <alignment horizontal="center" wrapText="1"/>
      <protection/>
    </xf>
    <xf numFmtId="0" fontId="6" fillId="2" borderId="24" xfId="19" applyFont="1" applyFill="1" applyBorder="1" applyAlignment="1">
      <alignment horizontal="center" vertical="center" wrapText="1"/>
      <protection/>
    </xf>
    <xf numFmtId="0" fontId="20" fillId="2" borderId="24" xfId="19" applyFont="1" applyFill="1" applyBorder="1" applyAlignment="1">
      <alignment horizontal="center" wrapText="1"/>
      <protection/>
    </xf>
    <xf numFmtId="2" fontId="6" fillId="2" borderId="24" xfId="19" applyNumberFormat="1" applyFont="1" applyFill="1" applyBorder="1" applyAlignment="1">
      <alignment horizontal="center" vertical="top" wrapText="1"/>
      <protection/>
    </xf>
    <xf numFmtId="2" fontId="6" fillId="2" borderId="3" xfId="19" applyNumberFormat="1" applyFont="1" applyFill="1" applyBorder="1" applyAlignment="1">
      <alignment horizontal="center" vertical="top" wrapText="1"/>
      <protection/>
    </xf>
    <xf numFmtId="0" fontId="8" fillId="0" borderId="25" xfId="19" applyFont="1" applyBorder="1" applyAlignment="1">
      <alignment horizontal="center" vertical="center" wrapText="1"/>
      <protection/>
    </xf>
    <xf numFmtId="0" fontId="8" fillId="0" borderId="25" xfId="19" applyFont="1" applyBorder="1" applyAlignment="1">
      <alignment wrapText="1"/>
      <protection/>
    </xf>
    <xf numFmtId="2" fontId="8" fillId="0" borderId="26" xfId="19" applyNumberFormat="1" applyFont="1" applyFill="1" applyBorder="1" applyAlignment="1">
      <alignment horizontal="center" vertical="top" wrapText="1"/>
      <protection/>
    </xf>
    <xf numFmtId="2" fontId="8" fillId="0" borderId="3" xfId="19" applyNumberFormat="1" applyFont="1" applyFill="1" applyBorder="1" applyAlignment="1">
      <alignment horizontal="center" vertical="top" wrapText="1"/>
      <protection/>
    </xf>
    <xf numFmtId="0" fontId="8" fillId="0" borderId="3" xfId="0" applyFont="1" applyBorder="1" applyAlignment="1">
      <alignment horizontal="center" vertical="top" wrapText="1"/>
    </xf>
    <xf numFmtId="2" fontId="8" fillId="0" borderId="27" xfId="19" applyNumberFormat="1" applyFont="1" applyFill="1" applyBorder="1" applyAlignment="1">
      <alignment horizontal="center" vertical="top" wrapText="1"/>
      <protection/>
    </xf>
    <xf numFmtId="2" fontId="8" fillId="0" borderId="28" xfId="19" applyNumberFormat="1" applyFont="1" applyFill="1" applyBorder="1" applyAlignment="1">
      <alignment horizontal="center" vertical="top" wrapText="1"/>
      <protection/>
    </xf>
    <xf numFmtId="0" fontId="8" fillId="0" borderId="3" xfId="0" applyFont="1" applyBorder="1" applyAlignment="1">
      <alignment wrapText="1"/>
    </xf>
    <xf numFmtId="0" fontId="8" fillId="0" borderId="26" xfId="19" applyFont="1" applyBorder="1" applyAlignment="1">
      <alignment horizontal="center" vertical="center" wrapText="1"/>
      <protection/>
    </xf>
    <xf numFmtId="0" fontId="8" fillId="0" borderId="26" xfId="19" applyFont="1" applyBorder="1" applyAlignment="1">
      <alignment wrapText="1"/>
      <protection/>
    </xf>
    <xf numFmtId="2" fontId="8" fillId="0" borderId="26" xfId="19" applyNumberFormat="1" applyFont="1" applyBorder="1" applyAlignment="1">
      <alignment horizontal="center" vertical="top" wrapText="1"/>
      <protection/>
    </xf>
    <xf numFmtId="2" fontId="8" fillId="0" borderId="28" xfId="19" applyNumberFormat="1" applyFont="1" applyBorder="1" applyAlignment="1">
      <alignment horizontal="center" vertical="top" wrapText="1"/>
      <protection/>
    </xf>
    <xf numFmtId="2" fontId="8" fillId="0" borderId="29" xfId="19" applyNumberFormat="1" applyFont="1" applyBorder="1" applyAlignment="1">
      <alignment horizontal="center" vertical="top" wrapText="1"/>
      <protection/>
    </xf>
    <xf numFmtId="0" fontId="6" fillId="2" borderId="26" xfId="19" applyFont="1" applyFill="1" applyBorder="1" applyAlignment="1">
      <alignment horizontal="center" vertical="center" wrapText="1"/>
      <protection/>
    </xf>
    <xf numFmtId="0" fontId="20" fillId="2" borderId="26" xfId="19" applyFont="1" applyFill="1" applyBorder="1" applyAlignment="1">
      <alignment horizontal="center" wrapText="1"/>
      <protection/>
    </xf>
    <xf numFmtId="2" fontId="6" fillId="2" borderId="26" xfId="19" applyNumberFormat="1" applyFont="1" applyFill="1" applyBorder="1" applyAlignment="1">
      <alignment horizontal="center" vertical="top" wrapText="1"/>
      <protection/>
    </xf>
    <xf numFmtId="2" fontId="6" fillId="2" borderId="30" xfId="19" applyNumberFormat="1" applyFont="1" applyFill="1" applyBorder="1" applyAlignment="1">
      <alignment horizontal="center" vertical="top" wrapText="1"/>
      <protection/>
    </xf>
    <xf numFmtId="49" fontId="6" fillId="2" borderId="26" xfId="19" applyNumberFormat="1" applyFont="1" applyFill="1" applyBorder="1" applyAlignment="1">
      <alignment horizontal="center" vertical="center" wrapText="1"/>
      <protection/>
    </xf>
    <xf numFmtId="2" fontId="6" fillId="2" borderId="1" xfId="19" applyNumberFormat="1" applyFont="1" applyFill="1" applyBorder="1" applyAlignment="1">
      <alignment horizontal="center" vertical="top" wrapText="1"/>
      <protection/>
    </xf>
    <xf numFmtId="0" fontId="20" fillId="2" borderId="25" xfId="19" applyFont="1" applyFill="1" applyBorder="1" applyAlignment="1">
      <alignment horizontal="center" wrapText="1"/>
      <protection/>
    </xf>
    <xf numFmtId="2" fontId="6" fillId="2" borderId="28" xfId="19" applyNumberFormat="1" applyFont="1" applyFill="1" applyBorder="1" applyAlignment="1">
      <alignment horizontal="center" vertical="top" wrapText="1"/>
      <protection/>
    </xf>
    <xf numFmtId="0" fontId="8" fillId="0" borderId="3" xfId="19" applyFont="1" applyBorder="1" applyAlignment="1">
      <alignment wrapText="1"/>
      <protection/>
    </xf>
    <xf numFmtId="2" fontId="8" fillId="0" borderId="27" xfId="19" applyNumberFormat="1" applyFont="1" applyBorder="1" applyAlignment="1">
      <alignment horizontal="center" vertical="top" wrapText="1"/>
      <protection/>
    </xf>
    <xf numFmtId="0" fontId="8" fillId="0" borderId="3" xfId="19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2" fontId="8" fillId="0" borderId="1" xfId="19" applyNumberFormat="1" applyFont="1" applyBorder="1" applyAlignment="1">
      <alignment horizontal="center" vertical="top" wrapText="1"/>
      <protection/>
    </xf>
    <xf numFmtId="2" fontId="8" fillId="0" borderId="25" xfId="19" applyNumberFormat="1" applyFont="1" applyBorder="1" applyAlignment="1">
      <alignment horizontal="center" vertical="top" wrapText="1"/>
      <protection/>
    </xf>
    <xf numFmtId="2" fontId="8" fillId="0" borderId="3" xfId="19" applyNumberFormat="1" applyFont="1" applyBorder="1" applyAlignment="1">
      <alignment horizontal="center" vertical="top" wrapText="1"/>
      <protection/>
    </xf>
    <xf numFmtId="2" fontId="6" fillId="2" borderId="31" xfId="19" applyNumberFormat="1" applyFont="1" applyFill="1" applyBorder="1" applyAlignment="1">
      <alignment horizontal="center" vertical="top" wrapText="1"/>
      <protection/>
    </xf>
    <xf numFmtId="0" fontId="6" fillId="2" borderId="25" xfId="19" applyFont="1" applyFill="1" applyBorder="1" applyAlignment="1">
      <alignment horizontal="center" vertical="center" wrapText="1"/>
      <protection/>
    </xf>
    <xf numFmtId="0" fontId="8" fillId="0" borderId="0" xfId="19" applyFont="1" applyBorder="1" applyAlignment="1">
      <alignment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0" fontId="6" fillId="2" borderId="26" xfId="19" applyFont="1" applyFill="1" applyBorder="1" applyAlignment="1">
      <alignment horizontal="center" vertical="top" wrapText="1"/>
      <protection/>
    </xf>
    <xf numFmtId="0" fontId="8" fillId="0" borderId="26" xfId="19" applyFont="1" applyBorder="1" applyAlignment="1">
      <alignment horizontal="left" vertical="top" wrapText="1"/>
      <protection/>
    </xf>
    <xf numFmtId="2" fontId="6" fillId="0" borderId="28" xfId="19" applyNumberFormat="1" applyFont="1" applyBorder="1" applyAlignment="1">
      <alignment horizontal="center" vertical="top" wrapText="1"/>
      <protection/>
    </xf>
    <xf numFmtId="0" fontId="6" fillId="2" borderId="25" xfId="19" applyFont="1" applyFill="1" applyBorder="1" applyAlignment="1">
      <alignment horizontal="center" vertical="top" wrapText="1"/>
      <protection/>
    </xf>
    <xf numFmtId="2" fontId="6" fillId="2" borderId="25" xfId="19" applyNumberFormat="1" applyFont="1" applyFill="1" applyBorder="1" applyAlignment="1">
      <alignment horizontal="center" vertical="top" wrapText="1"/>
      <protection/>
    </xf>
    <xf numFmtId="2" fontId="6" fillId="2" borderId="32" xfId="19" applyNumberFormat="1" applyFont="1" applyFill="1" applyBorder="1" applyAlignment="1">
      <alignment horizontal="center" vertical="top" wrapText="1"/>
      <protection/>
    </xf>
    <xf numFmtId="2" fontId="6" fillId="0" borderId="3" xfId="19" applyNumberFormat="1" applyFont="1" applyBorder="1" applyAlignment="1">
      <alignment horizontal="center" vertical="top" wrapText="1"/>
      <protection/>
    </xf>
    <xf numFmtId="2" fontId="6" fillId="0" borderId="0" xfId="19" applyNumberFormat="1" applyFont="1" applyBorder="1" applyAlignment="1">
      <alignment horizontal="center" vertical="top" wrapText="1"/>
      <protection/>
    </xf>
    <xf numFmtId="0" fontId="12" fillId="0" borderId="26" xfId="19" applyFont="1" applyBorder="1" applyAlignment="1">
      <alignment horizontal="center" vertical="center" wrapText="1"/>
      <protection/>
    </xf>
    <xf numFmtId="0" fontId="12" fillId="0" borderId="3" xfId="19" applyFont="1" applyFill="1" applyBorder="1" applyAlignment="1">
      <alignment wrapText="1"/>
      <protection/>
    </xf>
    <xf numFmtId="2" fontId="12" fillId="0" borderId="3" xfId="19" applyNumberFormat="1" applyFont="1" applyBorder="1" applyAlignment="1">
      <alignment horizontal="center" vertical="top" wrapText="1"/>
      <protection/>
    </xf>
    <xf numFmtId="2" fontId="8" fillId="0" borderId="0" xfId="19" applyNumberFormat="1" applyFont="1" applyBorder="1" applyAlignment="1">
      <alignment horizontal="center" vertical="top" wrapText="1"/>
      <protection/>
    </xf>
    <xf numFmtId="0" fontId="8" fillId="0" borderId="26" xfId="19" applyFont="1" applyFill="1" applyBorder="1" applyAlignment="1">
      <alignment horizontal="center" vertical="center" wrapText="1"/>
      <protection/>
    </xf>
    <xf numFmtId="0" fontId="8" fillId="0" borderId="26" xfId="19" applyFont="1" applyFill="1" applyBorder="1" applyAlignment="1">
      <alignment horizontal="left" vertical="top" wrapText="1"/>
      <protection/>
    </xf>
    <xf numFmtId="2" fontId="12" fillId="0" borderId="26" xfId="19" applyNumberFormat="1" applyFont="1" applyBorder="1" applyAlignment="1">
      <alignment horizontal="center" vertical="top" wrapText="1"/>
      <protection/>
    </xf>
    <xf numFmtId="0" fontId="8" fillId="0" borderId="1" xfId="19" applyFont="1" applyBorder="1" applyAlignment="1">
      <alignment horizontal="center" vertical="center" wrapText="1"/>
      <protection/>
    </xf>
    <xf numFmtId="2" fontId="6" fillId="0" borderId="26" xfId="19" applyNumberFormat="1" applyFont="1" applyBorder="1" applyAlignment="1">
      <alignment horizontal="center" vertical="top" wrapText="1"/>
      <protection/>
    </xf>
    <xf numFmtId="0" fontId="6" fillId="0" borderId="26" xfId="19" applyFont="1" applyBorder="1" applyAlignment="1">
      <alignment horizontal="center" vertical="center" wrapText="1"/>
      <protection/>
    </xf>
    <xf numFmtId="0" fontId="6" fillId="0" borderId="26" xfId="19" applyFont="1" applyFill="1" applyBorder="1" applyAlignment="1">
      <alignment horizontal="center" vertical="top" wrapText="1"/>
      <protection/>
    </xf>
    <xf numFmtId="0" fontId="11" fillId="0" borderId="0" xfId="19" applyFill="1">
      <alignment/>
      <protection/>
    </xf>
    <xf numFmtId="0" fontId="11" fillId="0" borderId="0" xfId="19" applyFont="1">
      <alignment/>
      <protection/>
    </xf>
    <xf numFmtId="2" fontId="8" fillId="0" borderId="0" xfId="19" applyNumberFormat="1" applyFont="1" applyFill="1" applyBorder="1" applyAlignment="1">
      <alignment horizontal="center" vertical="top" wrapText="1"/>
      <protection/>
    </xf>
    <xf numFmtId="2" fontId="8" fillId="0" borderId="25" xfId="19" applyNumberFormat="1" applyFont="1" applyFill="1" applyBorder="1" applyAlignment="1">
      <alignment horizontal="center" vertical="top" wrapText="1"/>
      <protection/>
    </xf>
    <xf numFmtId="2" fontId="8" fillId="0" borderId="30" xfId="19" applyNumberFormat="1" applyFont="1" applyBorder="1" applyAlignment="1">
      <alignment horizontal="center" vertical="top" wrapText="1"/>
      <protection/>
    </xf>
    <xf numFmtId="173" fontId="8" fillId="0" borderId="0" xfId="0" applyNumberFormat="1" applyFont="1" applyAlignment="1">
      <alignment/>
    </xf>
    <xf numFmtId="0" fontId="6" fillId="2" borderId="3" xfId="19" applyFont="1" applyFill="1" applyBorder="1" applyAlignment="1">
      <alignment horizontal="center" vertical="top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2" fontId="8" fillId="0" borderId="33" xfId="19" applyNumberFormat="1" applyFont="1" applyFill="1" applyBorder="1" applyAlignment="1">
      <alignment horizontal="center" vertical="top" wrapText="1"/>
      <protection/>
    </xf>
    <xf numFmtId="0" fontId="6" fillId="2" borderId="9" xfId="20" applyFont="1" applyFill="1" applyBorder="1" applyAlignment="1">
      <alignment horizontal="center" vertical="top" wrapText="1"/>
      <protection/>
    </xf>
    <xf numFmtId="49" fontId="6" fillId="2" borderId="9" xfId="2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/>
    </xf>
    <xf numFmtId="2" fontId="13" fillId="0" borderId="8" xfId="0" applyNumberFormat="1" applyFont="1" applyBorder="1" applyAlignment="1">
      <alignment vertical="center"/>
    </xf>
    <xf numFmtId="0" fontId="0" fillId="0" borderId="0" xfId="0" applyFill="1" applyAlignment="1">
      <alignment/>
    </xf>
    <xf numFmtId="2" fontId="6" fillId="2" borderId="19" xfId="0" applyNumberFormat="1" applyFont="1" applyFill="1" applyBorder="1" applyAlignment="1">
      <alignment vertical="center"/>
    </xf>
    <xf numFmtId="2" fontId="6" fillId="2" borderId="19" xfId="20" applyNumberFormat="1" applyFont="1" applyFill="1" applyBorder="1" applyAlignment="1">
      <alignment horizontal="right" vertical="top" wrapText="1"/>
      <protection/>
    </xf>
    <xf numFmtId="49" fontId="6" fillId="3" borderId="34" xfId="0" applyNumberFormat="1" applyFont="1" applyFill="1" applyBorder="1" applyAlignment="1">
      <alignment horizontal="left" vertical="center" wrapText="1"/>
    </xf>
    <xf numFmtId="49" fontId="6" fillId="3" borderId="35" xfId="0" applyNumberFormat="1" applyFont="1" applyFill="1" applyBorder="1" applyAlignment="1">
      <alignment horizontal="center" vertical="center" wrapText="1"/>
    </xf>
    <xf numFmtId="4" fontId="6" fillId="3" borderId="36" xfId="0" applyNumberFormat="1" applyFont="1" applyFill="1" applyBorder="1" applyAlignment="1">
      <alignment horizontal="right" vertical="center" wrapText="1"/>
    </xf>
    <xf numFmtId="0" fontId="8" fillId="0" borderId="9" xfId="20" applyFont="1" applyFill="1" applyBorder="1" applyAlignment="1">
      <alignment horizontal="center" vertical="top" wrapText="1"/>
      <protection/>
    </xf>
    <xf numFmtId="49" fontId="8" fillId="0" borderId="9" xfId="20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right"/>
    </xf>
    <xf numFmtId="0" fontId="8" fillId="0" borderId="0" xfId="0" applyFont="1" applyAlignment="1">
      <alignment/>
    </xf>
    <xf numFmtId="0" fontId="22" fillId="0" borderId="37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2" fontId="8" fillId="0" borderId="29" xfId="19" applyNumberFormat="1" applyFont="1" applyFill="1" applyBorder="1" applyAlignment="1">
      <alignment horizontal="center" vertical="top" wrapText="1"/>
      <protection/>
    </xf>
    <xf numFmtId="0" fontId="8" fillId="0" borderId="26" xfId="19" applyNumberFormat="1" applyFont="1" applyFill="1" applyBorder="1" applyAlignment="1">
      <alignment vertical="top" wrapText="1"/>
      <protection/>
    </xf>
    <xf numFmtId="0" fontId="12" fillId="0" borderId="26" xfId="19" applyFont="1" applyFill="1" applyBorder="1" applyAlignment="1">
      <alignment vertical="top" wrapText="1"/>
      <protection/>
    </xf>
    <xf numFmtId="0" fontId="8" fillId="0" borderId="25" xfId="19" applyNumberFormat="1" applyFont="1" applyFill="1" applyBorder="1" applyAlignment="1">
      <alignment vertical="top" wrapText="1"/>
      <protection/>
    </xf>
    <xf numFmtId="0" fontId="8" fillId="0" borderId="3" xfId="19" applyNumberFormat="1" applyFont="1" applyFill="1" applyBorder="1" applyAlignment="1">
      <alignment vertical="top" wrapText="1"/>
      <protection/>
    </xf>
    <xf numFmtId="0" fontId="8" fillId="0" borderId="1" xfId="19" applyFont="1" applyFill="1" applyBorder="1" applyAlignment="1">
      <alignment vertical="top" wrapText="1"/>
      <protection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left" wrapText="1"/>
    </xf>
    <xf numFmtId="0" fontId="12" fillId="0" borderId="3" xfId="19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left" vertical="top" wrapText="1"/>
    </xf>
    <xf numFmtId="0" fontId="8" fillId="0" borderId="3" xfId="19" applyFont="1" applyBorder="1" applyAlignment="1">
      <alignment vertical="top" wrapText="1"/>
      <protection/>
    </xf>
    <xf numFmtId="0" fontId="20" fillId="2" borderId="3" xfId="19" applyFont="1" applyFill="1" applyBorder="1" applyAlignment="1">
      <alignment horizontal="center" wrapText="1"/>
      <protection/>
    </xf>
    <xf numFmtId="0" fontId="20" fillId="2" borderId="26" xfId="19" applyFont="1" applyFill="1" applyBorder="1" applyAlignment="1">
      <alignment horizontal="center" vertical="top" wrapText="1"/>
      <protection/>
    </xf>
    <xf numFmtId="2" fontId="1" fillId="0" borderId="3" xfId="0" applyNumberFormat="1" applyFont="1" applyBorder="1" applyAlignment="1">
      <alignment/>
    </xf>
    <xf numFmtId="49" fontId="8" fillId="2" borderId="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2" fontId="1" fillId="2" borderId="40" xfId="0" applyNumberFormat="1" applyFill="1" applyBorder="1" applyAlignment="1">
      <alignment/>
    </xf>
    <xf numFmtId="2" fontId="1" fillId="2" borderId="41" xfId="0" applyNumberFormat="1" applyFill="1" applyBorder="1" applyAlignment="1">
      <alignment/>
    </xf>
    <xf numFmtId="49" fontId="8" fillId="2" borderId="3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wrapText="1"/>
    </xf>
    <xf numFmtId="49" fontId="24" fillId="2" borderId="3" xfId="0" applyNumberFormat="1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vertical="top" wrapText="1"/>
    </xf>
    <xf numFmtId="2" fontId="25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2" fontId="1" fillId="0" borderId="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5" xfId="0" applyFont="1" applyFill="1" applyBorder="1" applyAlignment="1">
      <alignment vertical="top" wrapText="1"/>
    </xf>
    <xf numFmtId="2" fontId="1" fillId="0" borderId="15" xfId="0" applyNumberFormat="1" applyFill="1" applyBorder="1" applyAlignment="1">
      <alignment/>
    </xf>
    <xf numFmtId="0" fontId="8" fillId="2" borderId="20" xfId="0" applyFont="1" applyFill="1" applyBorder="1" applyAlignment="1">
      <alignment wrapText="1"/>
    </xf>
    <xf numFmtId="0" fontId="8" fillId="0" borderId="20" xfId="0" applyFont="1" applyFill="1" applyBorder="1" applyAlignment="1">
      <alignment vertical="top" wrapText="1"/>
    </xf>
    <xf numFmtId="0" fontId="8" fillId="0" borderId="20" xfId="19" applyFont="1" applyBorder="1" applyAlignment="1">
      <alignment vertical="top" wrapText="1"/>
      <protection/>
    </xf>
    <xf numFmtId="0" fontId="8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top" wrapText="1"/>
    </xf>
    <xf numFmtId="0" fontId="8" fillId="2" borderId="20" xfId="0" applyFont="1" applyFill="1" applyBorder="1" applyAlignment="1">
      <alignment vertical="top" wrapText="1"/>
    </xf>
    <xf numFmtId="2" fontId="8" fillId="0" borderId="20" xfId="0" applyNumberFormat="1" applyFont="1" applyBorder="1" applyAlignment="1">
      <alignment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8" fillId="2" borderId="17" xfId="0" applyFont="1" applyFill="1" applyBorder="1" applyAlignment="1">
      <alignment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vertical="top" wrapText="1"/>
    </xf>
    <xf numFmtId="49" fontId="22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22" fillId="2" borderId="13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vertical="top" wrapText="1"/>
    </xf>
    <xf numFmtId="0" fontId="8" fillId="2" borderId="17" xfId="19" applyFont="1" applyFill="1" applyBorder="1" applyAlignment="1">
      <alignment vertical="top" wrapText="1"/>
      <protection/>
    </xf>
    <xf numFmtId="0" fontId="6" fillId="2" borderId="11" xfId="19" applyFont="1" applyFill="1" applyBorder="1" applyAlignment="1">
      <alignment vertical="top" wrapText="1"/>
      <protection/>
    </xf>
    <xf numFmtId="0" fontId="8" fillId="2" borderId="17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/>
    </xf>
    <xf numFmtId="4" fontId="6" fillId="2" borderId="13" xfId="0" applyNumberFormat="1" applyFont="1" applyFill="1" applyBorder="1" applyAlignment="1">
      <alignment/>
    </xf>
    <xf numFmtId="0" fontId="8" fillId="0" borderId="43" xfId="19" applyFont="1" applyBorder="1" applyAlignment="1">
      <alignment vertical="top" wrapText="1"/>
      <protection/>
    </xf>
    <xf numFmtId="0" fontId="6" fillId="2" borderId="44" xfId="0" applyFont="1" applyFill="1" applyBorder="1" applyAlignment="1">
      <alignment vertical="top" wrapText="1"/>
    </xf>
    <xf numFmtId="49" fontId="6" fillId="2" borderId="45" xfId="0" applyNumberFormat="1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4" fontId="6" fillId="2" borderId="46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2" fontId="6" fillId="2" borderId="19" xfId="0" applyNumberFormat="1" applyFont="1" applyFill="1" applyBorder="1" applyAlignment="1">
      <alignment horizontal="right" vertical="center" wrapText="1"/>
    </xf>
    <xf numFmtId="0" fontId="6" fillId="2" borderId="20" xfId="20" applyFont="1" applyFill="1" applyBorder="1" applyAlignment="1">
      <alignment vertical="top" wrapText="1"/>
      <protection/>
    </xf>
    <xf numFmtId="0" fontId="8" fillId="0" borderId="20" xfId="0" applyNumberFormat="1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vertical="top" wrapText="1"/>
    </xf>
    <xf numFmtId="49" fontId="21" fillId="2" borderId="9" xfId="0" applyNumberFormat="1" applyFont="1" applyFill="1" applyBorder="1" applyAlignment="1">
      <alignment horizontal="center" vertical="center" wrapText="1"/>
    </xf>
    <xf numFmtId="2" fontId="8" fillId="2" borderId="19" xfId="0" applyNumberFormat="1" applyFont="1" applyFill="1" applyBorder="1" applyAlignment="1">
      <alignment vertical="center"/>
    </xf>
    <xf numFmtId="11" fontId="6" fillId="2" borderId="20" xfId="0" applyNumberFormat="1" applyFont="1" applyFill="1" applyBorder="1" applyAlignment="1">
      <alignment horizontal="left" vertical="center" wrapText="1"/>
    </xf>
    <xf numFmtId="49" fontId="24" fillId="2" borderId="20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  <protection/>
    </xf>
    <xf numFmtId="49" fontId="8" fillId="0" borderId="9" xfId="20" applyNumberFormat="1" applyFont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wrapText="1"/>
    </xf>
    <xf numFmtId="49" fontId="12" fillId="2" borderId="20" xfId="0" applyNumberFormat="1" applyFont="1" applyFill="1" applyBorder="1" applyAlignment="1">
      <alignment horizontal="left" vertical="justify" wrapText="1"/>
    </xf>
    <xf numFmtId="2" fontId="18" fillId="2" borderId="7" xfId="19" applyNumberFormat="1" applyFont="1" applyFill="1" applyBorder="1" applyAlignment="1">
      <alignment horizontal="center" wrapText="1"/>
      <protection/>
    </xf>
    <xf numFmtId="2" fontId="8" fillId="0" borderId="47" xfId="19" applyNumberFormat="1" applyFont="1" applyBorder="1" applyAlignment="1">
      <alignment horizontal="center" vertical="top" wrapText="1"/>
      <protection/>
    </xf>
    <xf numFmtId="0" fontId="22" fillId="0" borderId="48" xfId="0" applyFont="1" applyBorder="1" applyAlignment="1">
      <alignment horizontal="center" vertical="top" wrapText="1"/>
    </xf>
    <xf numFmtId="49" fontId="7" fillId="0" borderId="4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4" fontId="22" fillId="2" borderId="49" xfId="0" applyNumberFormat="1" applyFont="1" applyFill="1" applyBorder="1" applyAlignment="1">
      <alignment horizontal="center" vertical="center" wrapText="1"/>
    </xf>
    <xf numFmtId="4" fontId="8" fillId="2" borderId="50" xfId="0" applyNumberFormat="1" applyFont="1" applyFill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 wrapText="1"/>
    </xf>
    <xf numFmtId="4" fontId="8" fillId="0" borderId="52" xfId="0" applyNumberFormat="1" applyFont="1" applyBorder="1" applyAlignment="1">
      <alignment horizontal="center" vertical="center" wrapText="1"/>
    </xf>
    <xf numFmtId="4" fontId="6" fillId="2" borderId="49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8" fillId="2" borderId="51" xfId="0" applyNumberFormat="1" applyFont="1" applyFill="1" applyBorder="1" applyAlignment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 wrapText="1"/>
    </xf>
    <xf numFmtId="4" fontId="6" fillId="2" borderId="49" xfId="0" applyNumberFormat="1" applyFont="1" applyFill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3" fontId="8" fillId="0" borderId="19" xfId="0" applyNumberFormat="1" applyFont="1" applyBorder="1" applyAlignment="1">
      <alignment horizontal="center" vertical="center" wrapText="1"/>
    </xf>
    <xf numFmtId="2" fontId="8" fillId="0" borderId="54" xfId="19" applyNumberFormat="1" applyFont="1" applyBorder="1" applyAlignment="1">
      <alignment horizontal="center" vertical="top" wrapText="1"/>
      <protection/>
    </xf>
    <xf numFmtId="0" fontId="8" fillId="0" borderId="3" xfId="19" applyFont="1" applyFill="1" applyBorder="1" applyAlignment="1">
      <alignment vertical="top" wrapText="1"/>
      <protection/>
    </xf>
    <xf numFmtId="0" fontId="8" fillId="0" borderId="3" xfId="19" applyFont="1" applyFill="1" applyBorder="1" applyAlignment="1">
      <alignment wrapText="1"/>
      <protection/>
    </xf>
    <xf numFmtId="2" fontId="6" fillId="0" borderId="25" xfId="19" applyNumberFormat="1" applyFont="1" applyBorder="1" applyAlignment="1">
      <alignment horizontal="center" vertical="top" wrapText="1"/>
      <protection/>
    </xf>
    <xf numFmtId="0" fontId="8" fillId="0" borderId="55" xfId="0" applyFont="1" applyBorder="1" applyAlignment="1">
      <alignment horizontal="center" vertical="center" wrapText="1"/>
    </xf>
    <xf numFmtId="4" fontId="8" fillId="2" borderId="55" xfId="0" applyNumberFormat="1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" fontId="8" fillId="0" borderId="57" xfId="0" applyNumberFormat="1" applyFont="1" applyBorder="1" applyAlignment="1">
      <alignment horizontal="center" vertical="center" wrapText="1"/>
    </xf>
    <xf numFmtId="4" fontId="8" fillId="0" borderId="58" xfId="0" applyNumberFormat="1" applyFont="1" applyBorder="1" applyAlignment="1">
      <alignment horizontal="center" vertical="center" wrapText="1"/>
    </xf>
    <xf numFmtId="4" fontId="8" fillId="2" borderId="58" xfId="0" applyNumberFormat="1" applyFont="1" applyFill="1" applyBorder="1" applyAlignment="1">
      <alignment horizontal="center" vertical="center" wrapText="1"/>
    </xf>
    <xf numFmtId="4" fontId="8" fillId="0" borderId="59" xfId="0" applyNumberFormat="1" applyFont="1" applyBorder="1" applyAlignment="1">
      <alignment horizontal="center" vertical="center" wrapText="1"/>
    </xf>
    <xf numFmtId="4" fontId="6" fillId="3" borderId="49" xfId="0" applyNumberFormat="1" applyFont="1" applyFill="1" applyBorder="1" applyAlignment="1">
      <alignment horizontal="right" vertical="center" wrapText="1"/>
    </xf>
    <xf numFmtId="4" fontId="6" fillId="2" borderId="50" xfId="0" applyNumberFormat="1" applyFont="1" applyFill="1" applyBorder="1" applyAlignment="1">
      <alignment horizontal="right" vertical="center" wrapText="1"/>
    </xf>
    <xf numFmtId="4" fontId="6" fillId="2" borderId="51" xfId="0" applyNumberFormat="1" applyFont="1" applyFill="1" applyBorder="1" applyAlignment="1">
      <alignment horizontal="right" vertical="center" wrapText="1"/>
    </xf>
    <xf numFmtId="4" fontId="8" fillId="0" borderId="51" xfId="0" applyNumberFormat="1" applyFont="1" applyFill="1" applyBorder="1" applyAlignment="1">
      <alignment horizontal="right" vertical="center" wrapText="1"/>
    </xf>
    <xf numFmtId="2" fontId="8" fillId="0" borderId="51" xfId="0" applyNumberFormat="1" applyFont="1" applyFill="1" applyBorder="1" applyAlignment="1">
      <alignment vertical="center"/>
    </xf>
    <xf numFmtId="2" fontId="8" fillId="0" borderId="51" xfId="0" applyNumberFormat="1" applyFont="1" applyBorder="1" applyAlignment="1">
      <alignment vertical="center"/>
    </xf>
    <xf numFmtId="2" fontId="6" fillId="2" borderId="51" xfId="0" applyNumberFormat="1" applyFont="1" applyFill="1" applyBorder="1" applyAlignment="1">
      <alignment vertical="center"/>
    </xf>
    <xf numFmtId="2" fontId="8" fillId="0" borderId="51" xfId="0" applyNumberFormat="1" applyFont="1" applyFill="1" applyBorder="1" applyAlignment="1">
      <alignment horizontal="right" vertical="center" wrapText="1"/>
    </xf>
    <xf numFmtId="2" fontId="6" fillId="2" borderId="51" xfId="0" applyNumberFormat="1" applyFont="1" applyFill="1" applyBorder="1" applyAlignment="1">
      <alignment horizontal="right" vertical="center" wrapText="1"/>
    </xf>
    <xf numFmtId="2" fontId="8" fillId="0" borderId="51" xfId="0" applyNumberFormat="1" applyFont="1" applyFill="1" applyBorder="1" applyAlignment="1">
      <alignment horizontal="center" vertical="center"/>
    </xf>
    <xf numFmtId="2" fontId="6" fillId="2" borderId="51" xfId="20" applyNumberFormat="1" applyFont="1" applyFill="1" applyBorder="1" applyAlignment="1">
      <alignment horizontal="right" vertical="top" wrapText="1"/>
      <protection/>
    </xf>
    <xf numFmtId="2" fontId="8" fillId="0" borderId="51" xfId="20" applyNumberFormat="1" applyFont="1" applyBorder="1" applyAlignment="1">
      <alignment horizontal="center" vertical="center" wrapText="1"/>
      <protection/>
    </xf>
    <xf numFmtId="2" fontId="8" fillId="0" borderId="51" xfId="20" applyNumberFormat="1" applyFont="1" applyFill="1" applyBorder="1" applyAlignment="1">
      <alignment horizontal="right" vertical="center" wrapText="1"/>
      <protection/>
    </xf>
    <xf numFmtId="4" fontId="8" fillId="0" borderId="51" xfId="0" applyNumberFormat="1" applyFont="1" applyBorder="1" applyAlignment="1">
      <alignment horizontal="right" vertical="center" wrapText="1"/>
    </xf>
    <xf numFmtId="2" fontId="8" fillId="0" borderId="52" xfId="0" applyNumberFormat="1" applyFont="1" applyBorder="1" applyAlignment="1">
      <alignment vertical="center"/>
    </xf>
    <xf numFmtId="2" fontId="8" fillId="2" borderId="51" xfId="0" applyNumberFormat="1" applyFont="1" applyFill="1" applyBorder="1" applyAlignment="1">
      <alignment vertical="center"/>
    </xf>
    <xf numFmtId="2" fontId="8" fillId="0" borderId="51" xfId="20" applyNumberFormat="1" applyFont="1" applyFill="1" applyBorder="1" applyAlignment="1">
      <alignment horizontal="right" vertical="top" wrapText="1"/>
      <protection/>
    </xf>
    <xf numFmtId="4" fontId="6" fillId="3" borderId="60" xfId="0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9" xfId="20" applyNumberFormat="1" applyFont="1" applyBorder="1" applyAlignment="1">
      <alignment horizontal="center" vertical="center" wrapText="1"/>
      <protection/>
    </xf>
    <xf numFmtId="49" fontId="8" fillId="0" borderId="19" xfId="20" applyNumberFormat="1" applyFont="1" applyFill="1" applyBorder="1" applyAlignment="1">
      <alignment horizontal="center" vertical="center" wrapText="1"/>
      <protection/>
    </xf>
    <xf numFmtId="49" fontId="8" fillId="0" borderId="53" xfId="0" applyNumberFormat="1" applyFont="1" applyBorder="1" applyAlignment="1">
      <alignment horizontal="center" vertical="center" wrapText="1"/>
    </xf>
    <xf numFmtId="173" fontId="8" fillId="0" borderId="19" xfId="0" applyNumberFormat="1" applyFont="1" applyFill="1" applyBorder="1" applyAlignment="1">
      <alignment horizontal="center" vertical="center" wrapText="1"/>
    </xf>
    <xf numFmtId="49" fontId="8" fillId="0" borderId="19" xfId="20" applyNumberFormat="1" applyFont="1" applyFill="1" applyBorder="1" applyAlignment="1">
      <alignment horizontal="center" vertical="top" wrapText="1"/>
      <protection/>
    </xf>
    <xf numFmtId="173" fontId="8" fillId="0" borderId="55" xfId="0" applyNumberFormat="1" applyFont="1" applyBorder="1" applyAlignment="1">
      <alignment horizontal="center" vertical="center" wrapText="1"/>
    </xf>
    <xf numFmtId="173" fontId="6" fillId="2" borderId="19" xfId="0" applyNumberFormat="1" applyFont="1" applyFill="1" applyBorder="1" applyAlignment="1">
      <alignment horizontal="right" vertical="center" wrapText="1"/>
    </xf>
    <xf numFmtId="0" fontId="8" fillId="0" borderId="61" xfId="0" applyFont="1" applyFill="1" applyBorder="1" applyAlignment="1">
      <alignment vertical="top" wrapText="1"/>
    </xf>
    <xf numFmtId="0" fontId="8" fillId="0" borderId="20" xfId="0" applyFont="1" applyFill="1" applyBorder="1" applyAlignment="1">
      <alignment wrapText="1"/>
    </xf>
    <xf numFmtId="49" fontId="8" fillId="0" borderId="26" xfId="19" applyNumberFormat="1" applyFont="1" applyFill="1" applyBorder="1" applyAlignment="1">
      <alignment horizontal="center" vertical="center" wrapText="1"/>
      <protection/>
    </xf>
    <xf numFmtId="0" fontId="8" fillId="0" borderId="26" xfId="19" applyFont="1" applyFill="1" applyBorder="1" applyAlignment="1">
      <alignment horizontal="center" vertical="top" wrapText="1"/>
      <protection/>
    </xf>
    <xf numFmtId="0" fontId="1" fillId="0" borderId="5" xfId="0" applyFont="1" applyBorder="1" applyAlignment="1">
      <alignment horizontal="center"/>
    </xf>
    <xf numFmtId="0" fontId="1" fillId="0" borderId="4" xfId="0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2" xfId="19" applyBorder="1" applyAlignment="1">
      <alignment horizontal="center" vertical="center" wrapText="1"/>
      <protection/>
    </xf>
    <xf numFmtId="0" fontId="11" fillId="0" borderId="13" xfId="19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18" fillId="0" borderId="0" xfId="19" applyFont="1" applyAlignment="1">
      <alignment horizontal="center"/>
      <protection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19" applyFont="1" applyAlignment="1">
      <alignment horizontal="center" wrapText="1"/>
      <protection/>
    </xf>
    <xf numFmtId="0" fontId="11" fillId="0" borderId="41" xfId="19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1" fillId="0" borderId="62" xfId="19" applyBorder="1" applyAlignment="1">
      <alignment horizontal="center" vertical="center" wrapText="1"/>
      <protection/>
    </xf>
    <xf numFmtId="0" fontId="1" fillId="0" borderId="4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4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2" fontId="14" fillId="0" borderId="4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10">
    <cellStyle name="Normal" xfId="0"/>
    <cellStyle name="Hyperlink" xfId="16"/>
    <cellStyle name="Currency" xfId="17"/>
    <cellStyle name="Currency [0]" xfId="18"/>
    <cellStyle name="Обычный_ПРИЛ.№4" xfId="19"/>
    <cellStyle name="Обычный_Приложение №7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F89"/>
  <sheetViews>
    <sheetView view="pageBreakPreview" zoomScale="75" zoomScaleSheetLayoutView="75" workbookViewId="0" topLeftCell="A1">
      <selection activeCell="A6" sqref="A6:E6"/>
    </sheetView>
  </sheetViews>
  <sheetFormatPr defaultColWidth="9.140625" defaultRowHeight="12.75"/>
  <cols>
    <col min="1" max="1" width="32.28125" style="54" customWidth="1"/>
    <col min="2" max="2" width="37.8515625" style="54" customWidth="1"/>
    <col min="3" max="3" width="14.421875" style="54" customWidth="1"/>
    <col min="4" max="4" width="14.7109375" style="54" customWidth="1"/>
    <col min="5" max="5" width="12.421875" style="54" customWidth="1"/>
    <col min="6" max="16384" width="9.140625" style="54" customWidth="1"/>
  </cols>
  <sheetData>
    <row r="1" spans="2:5" ht="15">
      <c r="B1" s="1"/>
      <c r="C1" s="304" t="s">
        <v>313</v>
      </c>
      <c r="D1" s="304"/>
      <c r="E1" s="304"/>
    </row>
    <row r="2" spans="2:5" ht="15">
      <c r="B2" s="304" t="s">
        <v>277</v>
      </c>
      <c r="C2" s="304"/>
      <c r="D2" s="304"/>
      <c r="E2" s="304"/>
    </row>
    <row r="3" spans="2:5" ht="24" customHeight="1">
      <c r="B3" s="1"/>
      <c r="C3" s="306" t="s">
        <v>229</v>
      </c>
      <c r="D3" s="306"/>
      <c r="E3" s="306"/>
    </row>
    <row r="4" spans="1:5" ht="15.75" customHeight="1">
      <c r="A4" s="305"/>
      <c r="B4" s="305"/>
      <c r="C4" s="305"/>
      <c r="D4" s="305"/>
      <c r="E4" s="305"/>
    </row>
    <row r="5" spans="1:5" ht="41.25" customHeight="1">
      <c r="A5" s="308" t="s">
        <v>314</v>
      </c>
      <c r="B5" s="308"/>
      <c r="C5" s="308"/>
      <c r="D5" s="308"/>
      <c r="E5" s="308"/>
    </row>
    <row r="6" spans="1:5" ht="14.25" customHeight="1">
      <c r="A6" s="307"/>
      <c r="B6" s="307"/>
      <c r="C6" s="307"/>
      <c r="D6" s="307"/>
      <c r="E6" s="307"/>
    </row>
    <row r="7" spans="1:5" ht="13.5" thickBot="1">
      <c r="A7" s="55"/>
      <c r="B7" s="55"/>
      <c r="C7" s="55"/>
      <c r="D7" s="55"/>
      <c r="E7" s="55"/>
    </row>
    <row r="8" spans="1:6" ht="13.5" customHeight="1" thickBot="1">
      <c r="A8" s="56"/>
      <c r="B8" s="309" t="s">
        <v>315</v>
      </c>
      <c r="C8" s="311" t="s">
        <v>491</v>
      </c>
      <c r="D8" s="302"/>
      <c r="E8" s="303"/>
      <c r="F8" s="57"/>
    </row>
    <row r="9" spans="1:5" ht="26.25" thickBot="1">
      <c r="A9" s="58" t="s">
        <v>492</v>
      </c>
      <c r="B9" s="310"/>
      <c r="C9" s="59">
        <v>2014</v>
      </c>
      <c r="D9" s="60">
        <v>2015</v>
      </c>
      <c r="E9" s="60">
        <v>2016</v>
      </c>
    </row>
    <row r="10" spans="1:5" ht="13.5" thickBot="1">
      <c r="A10" s="61">
        <v>1</v>
      </c>
      <c r="B10" s="61">
        <v>2</v>
      </c>
      <c r="C10" s="62">
        <v>3</v>
      </c>
      <c r="D10" s="61">
        <v>4</v>
      </c>
      <c r="E10" s="61">
        <v>5</v>
      </c>
    </row>
    <row r="11" spans="1:5" ht="16.5" thickBot="1">
      <c r="A11" s="63"/>
      <c r="B11" s="64" t="s">
        <v>493</v>
      </c>
      <c r="C11" s="65">
        <f>C12+C20+C26+C28+C30+C38+C44+C46+C48+C51</f>
        <v>24801.9</v>
      </c>
      <c r="D11" s="65">
        <f>D12+D20+D26+D28+D30+D38+D44+D46+D48</f>
        <v>25492.9</v>
      </c>
      <c r="E11" s="232">
        <f>E12+E20+E26+E28+E30+E38+E44+E46+E48</f>
        <v>25424.300000000003</v>
      </c>
    </row>
    <row r="12" spans="1:5" ht="48" thickBot="1">
      <c r="A12" s="66">
        <v>182</v>
      </c>
      <c r="B12" s="67" t="s">
        <v>494</v>
      </c>
      <c r="C12" s="68">
        <f>C13+C18+C19</f>
        <v>15391.400000000001</v>
      </c>
      <c r="D12" s="68">
        <f>D13+D18+D19</f>
        <v>17289.7</v>
      </c>
      <c r="E12" s="69">
        <f>E13+E18+E19</f>
        <v>17203.600000000002</v>
      </c>
    </row>
    <row r="13" spans="1:5" ht="16.5" thickBot="1">
      <c r="A13" s="70" t="s">
        <v>399</v>
      </c>
      <c r="B13" s="71" t="s">
        <v>10</v>
      </c>
      <c r="C13" s="72">
        <f>SUM(C14:C17)</f>
        <v>12534.6</v>
      </c>
      <c r="D13" s="72">
        <f>SUM(D14:D17)</f>
        <v>14493.6</v>
      </c>
      <c r="E13" s="73">
        <f>SUM(E14:E17)</f>
        <v>14512.900000000001</v>
      </c>
    </row>
    <row r="14" spans="1:5" ht="142.5" thickBot="1">
      <c r="A14" s="74" t="s">
        <v>400</v>
      </c>
      <c r="B14" s="11" t="s">
        <v>159</v>
      </c>
      <c r="C14" s="75">
        <v>12179.1</v>
      </c>
      <c r="D14" s="72">
        <v>14118.5</v>
      </c>
      <c r="E14" s="73">
        <v>14125.2</v>
      </c>
    </row>
    <row r="15" spans="1:5" ht="221.25" thickBot="1">
      <c r="A15" s="74" t="s">
        <v>401</v>
      </c>
      <c r="B15" s="157" t="s">
        <v>160</v>
      </c>
      <c r="C15" s="75">
        <v>87.8</v>
      </c>
      <c r="D15" s="72">
        <v>92.6</v>
      </c>
      <c r="E15" s="73">
        <v>97.4</v>
      </c>
    </row>
    <row r="16" spans="1:5" ht="79.5" thickBot="1">
      <c r="A16" s="74" t="s">
        <v>402</v>
      </c>
      <c r="B16" s="77" t="s">
        <v>161</v>
      </c>
      <c r="C16" s="75">
        <v>140.5</v>
      </c>
      <c r="D16" s="72">
        <v>148.3</v>
      </c>
      <c r="E16" s="148">
        <v>156.1</v>
      </c>
    </row>
    <row r="17" spans="1:5" ht="174" thickBot="1">
      <c r="A17" s="74" t="s">
        <v>403</v>
      </c>
      <c r="B17" s="77" t="s">
        <v>415</v>
      </c>
      <c r="C17" s="124">
        <v>127.2</v>
      </c>
      <c r="D17" s="125">
        <v>134.2</v>
      </c>
      <c r="E17" s="73">
        <v>134.2</v>
      </c>
    </row>
    <row r="18" spans="1:5" ht="32.25" thickBot="1">
      <c r="A18" s="78" t="s">
        <v>404</v>
      </c>
      <c r="B18" s="79" t="s">
        <v>405</v>
      </c>
      <c r="C18" s="73">
        <v>2476.8</v>
      </c>
      <c r="D18" s="73">
        <v>2346.1</v>
      </c>
      <c r="E18" s="73">
        <v>2220.7</v>
      </c>
    </row>
    <row r="19" spans="1:5" ht="32.25" thickBot="1">
      <c r="A19" s="78" t="s">
        <v>3</v>
      </c>
      <c r="B19" s="79" t="s">
        <v>4</v>
      </c>
      <c r="C19" s="72">
        <v>380</v>
      </c>
      <c r="D19" s="72">
        <v>450</v>
      </c>
      <c r="E19" s="148">
        <v>470</v>
      </c>
    </row>
    <row r="20" spans="1:5" ht="48" thickBot="1">
      <c r="A20" s="66">
        <v>100</v>
      </c>
      <c r="B20" s="67" t="s">
        <v>65</v>
      </c>
      <c r="C20" s="68">
        <f>C21</f>
        <v>4909</v>
      </c>
      <c r="D20" s="68">
        <f>D21</f>
        <v>5124.5</v>
      </c>
      <c r="E20" s="69">
        <f>E21</f>
        <v>5124.5</v>
      </c>
    </row>
    <row r="21" spans="1:5" ht="48" thickBot="1">
      <c r="A21" s="74" t="s">
        <v>305</v>
      </c>
      <c r="B21" s="77" t="s">
        <v>414</v>
      </c>
      <c r="C21" s="73">
        <f>SUM(C22:C25)</f>
        <v>4909</v>
      </c>
      <c r="D21" s="73">
        <f>SUM(D22:D25)</f>
        <v>5124.5</v>
      </c>
      <c r="E21" s="73">
        <f>SUM(E22:E25)</f>
        <v>5124.5</v>
      </c>
    </row>
    <row r="22" spans="1:5" ht="126.75" thickBot="1">
      <c r="A22" s="74" t="s">
        <v>326</v>
      </c>
      <c r="B22" s="77" t="s">
        <v>619</v>
      </c>
      <c r="C22" s="75">
        <v>1726.8</v>
      </c>
      <c r="D22" s="72">
        <v>1915.5</v>
      </c>
      <c r="E22" s="76">
        <v>1915.5</v>
      </c>
    </row>
    <row r="23" spans="1:5" ht="158.25" thickBot="1">
      <c r="A23" s="74" t="s">
        <v>327</v>
      </c>
      <c r="B23" s="77" t="s">
        <v>230</v>
      </c>
      <c r="C23" s="75">
        <v>40.4</v>
      </c>
      <c r="D23" s="72">
        <v>46</v>
      </c>
      <c r="E23" s="76">
        <v>46</v>
      </c>
    </row>
    <row r="24" spans="1:5" ht="158.25" thickBot="1">
      <c r="A24" s="74" t="s">
        <v>328</v>
      </c>
      <c r="B24" s="77" t="s">
        <v>231</v>
      </c>
      <c r="C24" s="75">
        <v>3004</v>
      </c>
      <c r="D24" s="72">
        <v>3026.1</v>
      </c>
      <c r="E24" s="76">
        <v>3026.1</v>
      </c>
    </row>
    <row r="25" spans="1:5" ht="158.25" thickBot="1">
      <c r="A25" s="74" t="s">
        <v>329</v>
      </c>
      <c r="B25" s="77" t="s">
        <v>232</v>
      </c>
      <c r="C25" s="75">
        <v>137.8</v>
      </c>
      <c r="D25" s="72">
        <v>136.9</v>
      </c>
      <c r="E25" s="76">
        <v>136.9</v>
      </c>
    </row>
    <row r="26" spans="1:5" ht="63.75" thickBot="1">
      <c r="A26" s="83">
        <v>321</v>
      </c>
      <c r="B26" s="84" t="s">
        <v>5</v>
      </c>
      <c r="C26" s="85">
        <f>SUM(C27)</f>
        <v>18</v>
      </c>
      <c r="D26" s="85">
        <f>SUM(D27)</f>
        <v>18</v>
      </c>
      <c r="E26" s="86">
        <f>SUM(E27)</f>
        <v>18</v>
      </c>
    </row>
    <row r="27" spans="1:5" ht="48" thickBot="1">
      <c r="A27" s="78" t="s">
        <v>6</v>
      </c>
      <c r="B27" s="79" t="s">
        <v>85</v>
      </c>
      <c r="C27" s="72">
        <v>18</v>
      </c>
      <c r="D27" s="72">
        <v>18</v>
      </c>
      <c r="E27" s="130">
        <v>18</v>
      </c>
    </row>
    <row r="28" spans="1:5" ht="48" thickBot="1">
      <c r="A28" s="87" t="s">
        <v>86</v>
      </c>
      <c r="B28" s="84" t="s">
        <v>87</v>
      </c>
      <c r="C28" s="85">
        <f>SUM(C29:C29)</f>
        <v>5</v>
      </c>
      <c r="D28" s="85">
        <f>SUM(D29:D29)</f>
        <v>6</v>
      </c>
      <c r="E28" s="88">
        <f>SUM(E29:E29)</f>
        <v>7</v>
      </c>
    </row>
    <row r="29" spans="1:6" ht="63.75" thickBot="1">
      <c r="A29" s="78" t="s">
        <v>88</v>
      </c>
      <c r="B29" s="79" t="s">
        <v>89</v>
      </c>
      <c r="C29" s="72">
        <v>5</v>
      </c>
      <c r="D29" s="80">
        <v>6</v>
      </c>
      <c r="E29" s="98">
        <v>7</v>
      </c>
      <c r="F29" s="123"/>
    </row>
    <row r="30" spans="1:5" ht="32.25" thickBot="1">
      <c r="A30" s="83">
        <v>900</v>
      </c>
      <c r="B30" s="89" t="s">
        <v>246</v>
      </c>
      <c r="C30" s="85">
        <f>SUM(C31:C37)</f>
        <v>3310</v>
      </c>
      <c r="D30" s="85">
        <f>SUM(D31:D37)</f>
        <v>2640</v>
      </c>
      <c r="E30" s="90">
        <f>SUM(E31:E37)</f>
        <v>2650</v>
      </c>
    </row>
    <row r="31" spans="1:5" ht="153" customHeight="1" thickBot="1">
      <c r="A31" s="78" t="s">
        <v>90</v>
      </c>
      <c r="B31" s="158" t="s">
        <v>11</v>
      </c>
      <c r="C31" s="92">
        <v>750</v>
      </c>
      <c r="D31" s="80">
        <v>750</v>
      </c>
      <c r="E31" s="81">
        <v>720</v>
      </c>
    </row>
    <row r="32" spans="1:5" ht="158.25" thickBot="1">
      <c r="A32" s="78" t="s">
        <v>91</v>
      </c>
      <c r="B32" s="91" t="s">
        <v>12</v>
      </c>
      <c r="C32" s="92">
        <v>890</v>
      </c>
      <c r="D32" s="80">
        <v>890</v>
      </c>
      <c r="E32" s="81">
        <v>890</v>
      </c>
    </row>
    <row r="33" spans="1:5" ht="189.75" thickBot="1">
      <c r="A33" s="70" t="s">
        <v>92</v>
      </c>
      <c r="B33" s="71" t="s">
        <v>248</v>
      </c>
      <c r="C33" s="72">
        <v>970</v>
      </c>
      <c r="D33" s="80">
        <v>500</v>
      </c>
      <c r="E33" s="82">
        <v>520</v>
      </c>
    </row>
    <row r="34" spans="1:5" ht="79.5" thickBot="1">
      <c r="A34" s="93" t="s">
        <v>93</v>
      </c>
      <c r="B34" s="91" t="s">
        <v>94</v>
      </c>
      <c r="C34" s="75">
        <v>200</v>
      </c>
      <c r="D34" s="80">
        <v>200</v>
      </c>
      <c r="E34" s="126">
        <v>200</v>
      </c>
    </row>
    <row r="35" spans="1:5" ht="111" thickBot="1">
      <c r="A35" s="94" t="s">
        <v>95</v>
      </c>
      <c r="B35" s="95" t="s">
        <v>249</v>
      </c>
      <c r="C35" s="75">
        <v>500</v>
      </c>
      <c r="D35" s="80">
        <v>300</v>
      </c>
      <c r="E35" s="96">
        <v>320</v>
      </c>
    </row>
    <row r="36" spans="1:5" ht="63.75" thickBot="1">
      <c r="A36" s="78" t="s">
        <v>57</v>
      </c>
      <c r="B36" s="91" t="s">
        <v>89</v>
      </c>
      <c r="C36" s="114"/>
      <c r="D36" s="97"/>
      <c r="E36" s="96"/>
    </row>
    <row r="37" spans="1:5" ht="32.25" thickBot="1">
      <c r="A37" s="78" t="s">
        <v>58</v>
      </c>
      <c r="B37" s="79" t="s">
        <v>59</v>
      </c>
      <c r="C37" s="98"/>
      <c r="D37" s="98"/>
      <c r="E37" s="98"/>
    </row>
    <row r="38" spans="1:5" ht="63.75" thickBot="1">
      <c r="A38" s="87" t="s">
        <v>60</v>
      </c>
      <c r="B38" s="84" t="s">
        <v>61</v>
      </c>
      <c r="C38" s="85">
        <f>SUM(C39)</f>
        <v>123.5</v>
      </c>
      <c r="D38" s="85">
        <f>SUM(D39)</f>
        <v>129.7</v>
      </c>
      <c r="E38" s="99">
        <f>SUM(E39)</f>
        <v>136.2</v>
      </c>
    </row>
    <row r="39" spans="1:5" ht="32.25" thickBot="1">
      <c r="A39" s="78" t="s">
        <v>62</v>
      </c>
      <c r="B39" s="79" t="s">
        <v>63</v>
      </c>
      <c r="C39" s="72">
        <f>SUM(C40:C43)</f>
        <v>123.5</v>
      </c>
      <c r="D39" s="72">
        <f>SUM(D40:D43)</f>
        <v>129.7</v>
      </c>
      <c r="E39" s="73">
        <f>SUM(E40:E43)</f>
        <v>136.2</v>
      </c>
    </row>
    <row r="40" spans="1:5" ht="48" thickBot="1">
      <c r="A40" s="78" t="s">
        <v>64</v>
      </c>
      <c r="B40" s="79" t="s">
        <v>322</v>
      </c>
      <c r="C40" s="72">
        <v>44.97</v>
      </c>
      <c r="D40" s="72">
        <v>47.22</v>
      </c>
      <c r="E40" s="76">
        <v>49.58</v>
      </c>
    </row>
    <row r="41" spans="1:5" ht="48" thickBot="1">
      <c r="A41" s="78" t="s">
        <v>323</v>
      </c>
      <c r="B41" s="79" t="s">
        <v>324</v>
      </c>
      <c r="C41" s="72">
        <v>3.04</v>
      </c>
      <c r="D41" s="72">
        <v>3.18</v>
      </c>
      <c r="E41" s="76">
        <v>3.35</v>
      </c>
    </row>
    <row r="42" spans="1:5" ht="32.25" thickBot="1">
      <c r="A42" s="78" t="s">
        <v>325</v>
      </c>
      <c r="B42" s="79" t="s">
        <v>281</v>
      </c>
      <c r="C42" s="72">
        <v>1.94</v>
      </c>
      <c r="D42" s="72">
        <v>2.07</v>
      </c>
      <c r="E42" s="76">
        <v>2.17</v>
      </c>
    </row>
    <row r="43" spans="1:5" ht="32.25" thickBot="1">
      <c r="A43" s="78" t="s">
        <v>282</v>
      </c>
      <c r="B43" s="79" t="s">
        <v>283</v>
      </c>
      <c r="C43" s="72">
        <v>73.55</v>
      </c>
      <c r="D43" s="72">
        <v>77.23</v>
      </c>
      <c r="E43" s="76">
        <v>81.1</v>
      </c>
    </row>
    <row r="44" spans="1:5" ht="48" thickBot="1">
      <c r="A44" s="83">
        <v>192</v>
      </c>
      <c r="B44" s="84" t="s">
        <v>286</v>
      </c>
      <c r="C44" s="85">
        <f>SUM(C45)</f>
        <v>250</v>
      </c>
      <c r="D44" s="85">
        <f>SUM(D45)</f>
        <v>250</v>
      </c>
      <c r="E44" s="90">
        <f>SUM(E45)</f>
        <v>250</v>
      </c>
    </row>
    <row r="45" spans="1:6" ht="63.75" thickBot="1">
      <c r="A45" s="78" t="s">
        <v>287</v>
      </c>
      <c r="B45" s="79" t="s">
        <v>89</v>
      </c>
      <c r="C45" s="80">
        <v>250</v>
      </c>
      <c r="D45" s="80">
        <v>250</v>
      </c>
      <c r="E45" s="81">
        <v>250</v>
      </c>
      <c r="F45" s="57"/>
    </row>
    <row r="46" spans="1:6" ht="63.75" thickBot="1">
      <c r="A46" s="100">
        <v>141</v>
      </c>
      <c r="B46" s="84" t="s">
        <v>288</v>
      </c>
      <c r="C46" s="85">
        <f>SUM(C47)</f>
        <v>40</v>
      </c>
      <c r="D46" s="85">
        <f>SUM(D47)</f>
        <v>35</v>
      </c>
      <c r="E46" s="90">
        <f>SUM(E47)</f>
        <v>35</v>
      </c>
      <c r="F46" s="57"/>
    </row>
    <row r="47" spans="1:6" ht="95.25" thickBot="1">
      <c r="A47" s="93" t="s">
        <v>289</v>
      </c>
      <c r="B47" s="101" t="s">
        <v>290</v>
      </c>
      <c r="C47" s="97">
        <v>40</v>
      </c>
      <c r="D47" s="97">
        <v>35</v>
      </c>
      <c r="E47" s="82">
        <v>35</v>
      </c>
      <c r="F47" s="57"/>
    </row>
    <row r="48" spans="1:6" ht="48" thickBot="1">
      <c r="A48" s="102">
        <v>909</v>
      </c>
      <c r="B48" s="159" t="s">
        <v>291</v>
      </c>
      <c r="C48" s="69">
        <f>SUM(C49)</f>
        <v>745</v>
      </c>
      <c r="D48" s="69">
        <f>SUM(D49)</f>
        <v>0</v>
      </c>
      <c r="E48" s="69">
        <f>SUM(E49)</f>
        <v>0</v>
      </c>
      <c r="F48" s="57"/>
    </row>
    <row r="49" spans="1:6" ht="48" thickBot="1">
      <c r="A49" s="78" t="s">
        <v>292</v>
      </c>
      <c r="B49" s="79" t="s">
        <v>293</v>
      </c>
      <c r="C49" s="80">
        <v>745</v>
      </c>
      <c r="D49" s="80"/>
      <c r="E49" s="81"/>
      <c r="F49" s="57"/>
    </row>
    <row r="50" spans="1:5" ht="48" thickBot="1">
      <c r="A50" s="87" t="s">
        <v>278</v>
      </c>
      <c r="B50" s="160" t="s">
        <v>279</v>
      </c>
      <c r="C50" s="85">
        <f>SUM(C51:C53)</f>
        <v>217831.22000000003</v>
      </c>
      <c r="D50" s="85">
        <f>SUM(D51:D53)</f>
        <v>198377.40000000002</v>
      </c>
      <c r="E50" s="85">
        <f>SUM(E51:E53)</f>
        <v>188974.3</v>
      </c>
    </row>
    <row r="51" spans="1:5" ht="79.5" thickBot="1">
      <c r="A51" s="291" t="s">
        <v>512</v>
      </c>
      <c r="B51" s="292" t="s">
        <v>513</v>
      </c>
      <c r="C51" s="72">
        <v>10</v>
      </c>
      <c r="D51" s="72"/>
      <c r="E51" s="76"/>
    </row>
    <row r="52" spans="1:5" ht="32.25" thickBot="1">
      <c r="A52" s="78" t="s">
        <v>294</v>
      </c>
      <c r="B52" s="104" t="s">
        <v>59</v>
      </c>
      <c r="C52" s="80"/>
      <c r="D52" s="80"/>
      <c r="E52" s="105"/>
    </row>
    <row r="53" spans="1:5" ht="32.25" thickBot="1">
      <c r="A53" s="83" t="s">
        <v>295</v>
      </c>
      <c r="B53" s="103" t="s">
        <v>296</v>
      </c>
      <c r="C53" s="90">
        <f>C54+C57+C63</f>
        <v>217821.22000000003</v>
      </c>
      <c r="D53" s="90">
        <f>D54+D57+D63</f>
        <v>198377.40000000002</v>
      </c>
      <c r="E53" s="90">
        <f>E54+E57+E63</f>
        <v>188974.3</v>
      </c>
    </row>
    <row r="54" spans="1:5" ht="16.5" thickBot="1">
      <c r="A54" s="83" t="s">
        <v>297</v>
      </c>
      <c r="B54" s="103" t="s">
        <v>298</v>
      </c>
      <c r="C54" s="85">
        <f>SUM(C55:C56)</f>
        <v>111419.3</v>
      </c>
      <c r="D54" s="85">
        <f>SUM(D55:D55)</f>
        <v>108802.1</v>
      </c>
      <c r="E54" s="90">
        <f>SUM(E55:E55)</f>
        <v>110023.2</v>
      </c>
    </row>
    <row r="55" spans="1:5" ht="48" thickBot="1">
      <c r="A55" s="78" t="s">
        <v>299</v>
      </c>
      <c r="B55" s="79" t="s">
        <v>599</v>
      </c>
      <c r="C55" s="80">
        <v>111419.3</v>
      </c>
      <c r="D55" s="80">
        <v>108802.1</v>
      </c>
      <c r="E55" s="81">
        <v>110023.2</v>
      </c>
    </row>
    <row r="56" spans="1:5" ht="63.75" thickBot="1">
      <c r="A56" s="78" t="s">
        <v>300</v>
      </c>
      <c r="B56" s="79" t="s">
        <v>66</v>
      </c>
      <c r="C56" s="80"/>
      <c r="D56" s="80"/>
      <c r="E56" s="81"/>
    </row>
    <row r="57" spans="1:5" ht="16.5" thickBot="1">
      <c r="A57" s="100" t="s">
        <v>301</v>
      </c>
      <c r="B57" s="106" t="s">
        <v>412</v>
      </c>
      <c r="C57" s="107">
        <f>SUM(C58:C58)</f>
        <v>18581.52</v>
      </c>
      <c r="D57" s="107">
        <f>SUM(D58:D58)</f>
        <v>1555</v>
      </c>
      <c r="E57" s="108">
        <f>SUM(E58:E58)</f>
        <v>1548.5</v>
      </c>
    </row>
    <row r="58" spans="1:6" ht="32.25" thickBot="1">
      <c r="A58" s="156" t="s">
        <v>302</v>
      </c>
      <c r="B58" s="112" t="s">
        <v>303</v>
      </c>
      <c r="C58" s="113">
        <f>C60+C59+C61+C62</f>
        <v>18581.52</v>
      </c>
      <c r="D58" s="113">
        <f>D60+D59+D61+D62</f>
        <v>1555</v>
      </c>
      <c r="E58" s="113">
        <f>E60+E59+E61+E62</f>
        <v>1548.5</v>
      </c>
      <c r="F58" s="110"/>
    </row>
    <row r="59" spans="1:6" ht="126.75" thickBot="1">
      <c r="A59" s="93" t="s">
        <v>302</v>
      </c>
      <c r="B59" s="253" t="s">
        <v>50</v>
      </c>
      <c r="C59" s="98">
        <v>1594.1</v>
      </c>
      <c r="D59" s="98">
        <v>1555</v>
      </c>
      <c r="E59" s="98">
        <v>1548.5</v>
      </c>
      <c r="F59" s="110"/>
    </row>
    <row r="60" spans="1:6" ht="142.5" thickBot="1">
      <c r="A60" s="93" t="s">
        <v>302</v>
      </c>
      <c r="B60" s="253" t="s">
        <v>517</v>
      </c>
      <c r="C60" s="98">
        <v>4000</v>
      </c>
      <c r="D60" s="113"/>
      <c r="E60" s="113"/>
      <c r="F60" s="110"/>
    </row>
    <row r="61" spans="1:6" ht="284.25" thickBot="1">
      <c r="A61" s="93" t="s">
        <v>302</v>
      </c>
      <c r="B61" s="253" t="s">
        <v>146</v>
      </c>
      <c r="C61" s="98">
        <v>12987.42</v>
      </c>
      <c r="D61" s="113"/>
      <c r="E61" s="113"/>
      <c r="F61" s="110"/>
    </row>
    <row r="62" spans="1:6" ht="111" thickBot="1">
      <c r="A62" s="93" t="s">
        <v>302</v>
      </c>
      <c r="B62" s="253" t="s">
        <v>393</v>
      </c>
      <c r="C62" s="98"/>
      <c r="D62" s="113"/>
      <c r="E62" s="113"/>
      <c r="F62" s="110"/>
    </row>
    <row r="63" spans="1:5" ht="16.5" thickBot="1">
      <c r="A63" s="83" t="s">
        <v>269</v>
      </c>
      <c r="B63" s="128" t="s">
        <v>413</v>
      </c>
      <c r="C63" s="69">
        <f>C64+C65+C74+C77</f>
        <v>87820.40000000001</v>
      </c>
      <c r="D63" s="69">
        <f>D64+D65+D74+D77</f>
        <v>88020.3</v>
      </c>
      <c r="E63" s="69">
        <f>E64+E65+E74+E77</f>
        <v>77402.6</v>
      </c>
    </row>
    <row r="64" spans="1:5" ht="90" customHeight="1" thickBot="1">
      <c r="A64" s="115" t="s">
        <v>270</v>
      </c>
      <c r="B64" s="116" t="s">
        <v>162</v>
      </c>
      <c r="C64" s="72"/>
      <c r="D64" s="72"/>
      <c r="E64" s="148">
        <v>12</v>
      </c>
    </row>
    <row r="65" spans="1:5" ht="82.5" customHeight="1" thickBot="1">
      <c r="A65" s="111" t="s">
        <v>271</v>
      </c>
      <c r="B65" s="150" t="s">
        <v>600</v>
      </c>
      <c r="C65" s="117">
        <f>SUM(C66:C73)</f>
        <v>4311.599999999999</v>
      </c>
      <c r="D65" s="117">
        <f>SUM(D66:D73)</f>
        <v>4782.7</v>
      </c>
      <c r="E65" s="113">
        <f>SUM(E66:E73)</f>
        <v>4757.6</v>
      </c>
    </row>
    <row r="66" spans="1:5" ht="99.75" customHeight="1" thickBot="1">
      <c r="A66" s="78" t="s">
        <v>271</v>
      </c>
      <c r="B66" s="149" t="s">
        <v>604</v>
      </c>
      <c r="C66" s="72">
        <v>439.9</v>
      </c>
      <c r="D66" s="97">
        <v>445.5</v>
      </c>
      <c r="E66" s="82">
        <v>445.5</v>
      </c>
    </row>
    <row r="67" spans="1:5" ht="111" customHeight="1" thickBot="1">
      <c r="A67" s="78" t="s">
        <v>271</v>
      </c>
      <c r="B67" s="149" t="s">
        <v>605</v>
      </c>
      <c r="C67" s="72">
        <v>10.9</v>
      </c>
      <c r="D67" s="98">
        <v>10.9</v>
      </c>
      <c r="E67" s="98">
        <v>10.9</v>
      </c>
    </row>
    <row r="68" spans="1:5" ht="268.5" thickBot="1">
      <c r="A68" s="78" t="s">
        <v>271</v>
      </c>
      <c r="B68" s="149" t="s">
        <v>606</v>
      </c>
      <c r="C68" s="72">
        <v>1213.4</v>
      </c>
      <c r="D68" s="80">
        <v>1419.8</v>
      </c>
      <c r="E68" s="81">
        <v>1404.4</v>
      </c>
    </row>
    <row r="69" spans="1:5" ht="205.5" thickBot="1">
      <c r="A69" s="78" t="s">
        <v>271</v>
      </c>
      <c r="B69" s="149" t="s">
        <v>102</v>
      </c>
      <c r="C69" s="80">
        <v>2031.6</v>
      </c>
      <c r="D69" s="80">
        <v>2261.4</v>
      </c>
      <c r="E69" s="81">
        <v>2371</v>
      </c>
    </row>
    <row r="70" spans="1:5" ht="189.75" thickBot="1">
      <c r="A70" s="78" t="s">
        <v>271</v>
      </c>
      <c r="B70" s="149" t="s">
        <v>13</v>
      </c>
      <c r="C70" s="80">
        <v>373.7</v>
      </c>
      <c r="D70" s="80">
        <v>449.5</v>
      </c>
      <c r="E70" s="81">
        <v>455.6</v>
      </c>
    </row>
    <row r="71" spans="1:5" ht="237" thickBot="1">
      <c r="A71" s="78" t="s">
        <v>271</v>
      </c>
      <c r="B71" s="151" t="s">
        <v>383</v>
      </c>
      <c r="C71" s="98">
        <v>137</v>
      </c>
      <c r="D71" s="98">
        <v>90.5</v>
      </c>
      <c r="E71" s="251"/>
    </row>
    <row r="72" spans="1:5" ht="237" thickBot="1">
      <c r="A72" s="70" t="s">
        <v>271</v>
      </c>
      <c r="B72" s="152" t="s">
        <v>406</v>
      </c>
      <c r="C72" s="98">
        <v>79.9</v>
      </c>
      <c r="D72" s="98">
        <v>79.9</v>
      </c>
      <c r="E72" s="98">
        <v>45</v>
      </c>
    </row>
    <row r="73" spans="1:5" ht="142.5" thickBot="1">
      <c r="A73" s="93" t="s">
        <v>271</v>
      </c>
      <c r="B73" s="252" t="s">
        <v>164</v>
      </c>
      <c r="C73" s="92">
        <v>25.2</v>
      </c>
      <c r="D73" s="80">
        <v>25.2</v>
      </c>
      <c r="E73" s="81">
        <v>25.2</v>
      </c>
    </row>
    <row r="74" spans="1:5" ht="48" thickBot="1">
      <c r="A74" s="154" t="s">
        <v>275</v>
      </c>
      <c r="B74" s="155" t="s">
        <v>601</v>
      </c>
      <c r="C74" s="109">
        <f>C75</f>
        <v>134.4</v>
      </c>
      <c r="D74" s="109">
        <f>D75</f>
        <v>0</v>
      </c>
      <c r="E74" s="109">
        <f>E75</f>
        <v>0</v>
      </c>
    </row>
    <row r="75" spans="1:5" ht="68.25" customHeight="1" thickBot="1">
      <c r="A75" s="118" t="s">
        <v>275</v>
      </c>
      <c r="B75" s="153" t="s">
        <v>516</v>
      </c>
      <c r="C75" s="92">
        <v>134.4</v>
      </c>
      <c r="D75" s="80"/>
      <c r="E75" s="81"/>
    </row>
    <row r="76" spans="1:5" ht="130.5" customHeight="1" hidden="1" thickBot="1">
      <c r="A76" s="120"/>
      <c r="B76" s="121" t="s">
        <v>276</v>
      </c>
      <c r="C76" s="119">
        <f>C11+C53</f>
        <v>242623.12000000002</v>
      </c>
      <c r="D76" s="119">
        <f>D11+D53</f>
        <v>223870.30000000002</v>
      </c>
      <c r="E76" s="109">
        <f>E11+E53</f>
        <v>214398.59999999998</v>
      </c>
    </row>
    <row r="77" spans="1:5" ht="46.5" customHeight="1" thickBot="1">
      <c r="A77" s="120" t="s">
        <v>46</v>
      </c>
      <c r="B77" s="121" t="s">
        <v>68</v>
      </c>
      <c r="C77" s="119">
        <f>SUM(C78:C80)</f>
        <v>83374.40000000001</v>
      </c>
      <c r="D77" s="254">
        <f>SUM(D78:D80)</f>
        <v>83237.6</v>
      </c>
      <c r="E77" s="119">
        <f>SUM(E78:E80)</f>
        <v>72633</v>
      </c>
    </row>
    <row r="78" spans="1:5" ht="331.5" thickBot="1">
      <c r="A78" s="78" t="s">
        <v>46</v>
      </c>
      <c r="B78" s="149" t="s">
        <v>382</v>
      </c>
      <c r="C78" s="97">
        <v>20761.3</v>
      </c>
      <c r="D78" s="98">
        <v>19564.5</v>
      </c>
      <c r="E78" s="233">
        <v>13054</v>
      </c>
    </row>
    <row r="79" spans="1:5" ht="331.5" thickBot="1">
      <c r="A79" s="78" t="s">
        <v>46</v>
      </c>
      <c r="B79" s="149" t="s">
        <v>607</v>
      </c>
      <c r="C79" s="98">
        <v>58373.3</v>
      </c>
      <c r="D79" s="92">
        <v>59285.8</v>
      </c>
      <c r="E79" s="81">
        <v>55047.9</v>
      </c>
    </row>
    <row r="80" spans="1:5" ht="306.75" customHeight="1" thickBot="1">
      <c r="A80" s="78" t="s">
        <v>46</v>
      </c>
      <c r="B80" s="149" t="s">
        <v>163</v>
      </c>
      <c r="C80" s="80">
        <v>4239.8</v>
      </c>
      <c r="D80" s="80">
        <v>4387.3</v>
      </c>
      <c r="E80" s="81">
        <v>4531.1</v>
      </c>
    </row>
    <row r="81" spans="1:5" ht="16.5" thickBot="1">
      <c r="A81" s="83"/>
      <c r="B81" s="103" t="s">
        <v>276</v>
      </c>
      <c r="C81" s="85">
        <f>C11+C53</f>
        <v>242623.12000000002</v>
      </c>
      <c r="D81" s="85">
        <f>D11+D53</f>
        <v>223870.30000000002</v>
      </c>
      <c r="E81" s="69">
        <f>E11+E53</f>
        <v>214398.59999999998</v>
      </c>
    </row>
    <row r="82" ht="12.75">
      <c r="B82" s="122"/>
    </row>
    <row r="83" ht="12.75">
      <c r="B83" s="122"/>
    </row>
    <row r="84" ht="337.5" customHeight="1">
      <c r="B84" s="122"/>
    </row>
    <row r="85" ht="12.75">
      <c r="B85" s="122"/>
    </row>
    <row r="86" ht="12.75">
      <c r="B86" s="122"/>
    </row>
    <row r="87" ht="12.75">
      <c r="B87" s="122"/>
    </row>
    <row r="88" ht="12.75">
      <c r="B88" s="122"/>
    </row>
    <row r="89" ht="12.75">
      <c r="B89" s="122"/>
    </row>
  </sheetData>
  <mergeCells count="8">
    <mergeCell ref="A5:E5"/>
    <mergeCell ref="B8:B9"/>
    <mergeCell ref="C8:E8"/>
    <mergeCell ref="C1:E1"/>
    <mergeCell ref="B2:E2"/>
    <mergeCell ref="A4:E4"/>
    <mergeCell ref="A6:E6"/>
    <mergeCell ref="C3:E3"/>
  </mergeCells>
  <printOptions/>
  <pageMargins left="0.54" right="0.46" top="0.38" bottom="0.42" header="0.23" footer="0.2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F41"/>
  <sheetViews>
    <sheetView view="pageBreakPreview" zoomScaleSheetLayoutView="100" workbookViewId="0" topLeftCell="A1">
      <selection activeCell="A6" sqref="A6:E6"/>
    </sheetView>
  </sheetViews>
  <sheetFormatPr defaultColWidth="9.140625" defaultRowHeight="12.75"/>
  <cols>
    <col min="1" max="1" width="29.140625" style="0" customWidth="1"/>
    <col min="2" max="2" width="42.7109375" style="0" customWidth="1"/>
    <col min="3" max="3" width="14.00390625" style="0" customWidth="1"/>
    <col min="4" max="4" width="12.57421875" style="0" customWidth="1"/>
    <col min="5" max="5" width="13.421875" style="0" customWidth="1"/>
  </cols>
  <sheetData>
    <row r="1" spans="1:5" ht="15">
      <c r="A1" s="1"/>
      <c r="B1" s="1"/>
      <c r="C1" s="1"/>
      <c r="D1" s="304" t="s">
        <v>411</v>
      </c>
      <c r="E1" s="304"/>
    </row>
    <row r="2" spans="1:5" ht="15">
      <c r="A2" s="1"/>
      <c r="B2" s="304" t="s">
        <v>277</v>
      </c>
      <c r="C2" s="314"/>
      <c r="D2" s="314"/>
      <c r="E2" s="314"/>
    </row>
    <row r="3" spans="1:5" ht="15">
      <c r="A3" s="1"/>
      <c r="B3" s="1"/>
      <c r="C3" s="313" t="s">
        <v>229</v>
      </c>
      <c r="D3" s="313"/>
      <c r="E3" s="313"/>
    </row>
    <row r="4" spans="1:5" ht="15">
      <c r="A4" s="1"/>
      <c r="B4" s="1"/>
      <c r="C4" s="1"/>
      <c r="D4" s="1"/>
      <c r="E4" s="1"/>
    </row>
    <row r="5" spans="1:5" ht="31.5" customHeight="1">
      <c r="A5" s="299" t="s">
        <v>97</v>
      </c>
      <c r="B5" s="299"/>
      <c r="C5" s="299"/>
      <c r="D5" s="299"/>
      <c r="E5" s="299"/>
    </row>
    <row r="6" spans="1:5" ht="18.75" customHeight="1">
      <c r="A6" s="307"/>
      <c r="B6" s="307"/>
      <c r="C6" s="307"/>
      <c r="D6" s="307"/>
      <c r="E6" s="307"/>
    </row>
    <row r="7" spans="1:5" ht="13.5" thickBot="1">
      <c r="A7" s="4"/>
      <c r="B7" s="4"/>
      <c r="C7" s="4"/>
      <c r="D7" s="4"/>
      <c r="E7" s="4"/>
    </row>
    <row r="8" spans="1:5" ht="13.5" thickBot="1">
      <c r="A8" s="300" t="s">
        <v>446</v>
      </c>
      <c r="B8" s="300" t="s">
        <v>447</v>
      </c>
      <c r="C8" s="293" t="s">
        <v>448</v>
      </c>
      <c r="D8" s="294"/>
      <c r="E8" s="312"/>
    </row>
    <row r="9" spans="1:5" ht="57.75" customHeight="1" thickBot="1">
      <c r="A9" s="301"/>
      <c r="B9" s="301"/>
      <c r="C9" s="12" t="s">
        <v>358</v>
      </c>
      <c r="D9" s="13" t="s">
        <v>449</v>
      </c>
      <c r="E9" s="13" t="s">
        <v>98</v>
      </c>
    </row>
    <row r="10" spans="1:5" ht="38.25" customHeight="1" thickBot="1">
      <c r="A10" s="15" t="s">
        <v>577</v>
      </c>
      <c r="B10" s="14" t="s">
        <v>359</v>
      </c>
      <c r="C10" s="16">
        <f>C24+C33</f>
        <v>136.10000000000582</v>
      </c>
      <c r="D10" s="16">
        <f>D24+D33</f>
        <v>0</v>
      </c>
      <c r="E10" s="16">
        <f>E24+E33</f>
        <v>0</v>
      </c>
    </row>
    <row r="11" spans="1:5" ht="34.5" customHeight="1" hidden="1" thickBot="1">
      <c r="A11" s="15" t="s">
        <v>361</v>
      </c>
      <c r="B11" s="14" t="s">
        <v>360</v>
      </c>
      <c r="C11" s="16">
        <f>C18+C17</f>
        <v>0</v>
      </c>
      <c r="D11" s="17">
        <f>D18</f>
        <v>0</v>
      </c>
      <c r="E11" s="17">
        <f>E18</f>
        <v>0</v>
      </c>
    </row>
    <row r="12" spans="1:5" ht="54.75" customHeight="1" hidden="1" thickBot="1">
      <c r="A12" s="8" t="s">
        <v>363</v>
      </c>
      <c r="B12" s="18" t="s">
        <v>362</v>
      </c>
      <c r="C12" s="19">
        <v>0</v>
      </c>
      <c r="D12" s="20">
        <v>0</v>
      </c>
      <c r="E12" s="20">
        <v>0</v>
      </c>
    </row>
    <row r="13" spans="1:5" ht="71.25" customHeight="1" hidden="1" thickBot="1">
      <c r="A13" s="8" t="s">
        <v>365</v>
      </c>
      <c r="B13" s="18" t="s">
        <v>364</v>
      </c>
      <c r="C13" s="19">
        <v>0</v>
      </c>
      <c r="D13" s="20">
        <v>0</v>
      </c>
      <c r="E13" s="20">
        <v>0</v>
      </c>
    </row>
    <row r="14" spans="1:5" ht="51.75" customHeight="1" hidden="1" thickBot="1">
      <c r="A14" s="8" t="s">
        <v>367</v>
      </c>
      <c r="B14" s="18" t="s">
        <v>366</v>
      </c>
      <c r="C14" s="19">
        <v>0</v>
      </c>
      <c r="D14" s="20">
        <v>0</v>
      </c>
      <c r="E14" s="20">
        <v>0</v>
      </c>
    </row>
    <row r="15" spans="1:5" ht="65.25" customHeight="1" hidden="1" thickBot="1">
      <c r="A15" s="8" t="s">
        <v>369</v>
      </c>
      <c r="B15" s="18" t="s">
        <v>368</v>
      </c>
      <c r="C15" s="19">
        <v>0</v>
      </c>
      <c r="D15" s="20">
        <v>0</v>
      </c>
      <c r="E15" s="20">
        <v>0</v>
      </c>
    </row>
    <row r="16" spans="1:5" ht="51" customHeight="1" hidden="1" thickBot="1">
      <c r="A16" s="8" t="s">
        <v>371</v>
      </c>
      <c r="B16" s="18" t="s">
        <v>370</v>
      </c>
      <c r="C16" s="19">
        <v>0</v>
      </c>
      <c r="D16" s="20">
        <v>0</v>
      </c>
      <c r="E16" s="20">
        <v>0</v>
      </c>
    </row>
    <row r="17" spans="1:5" ht="103.5" customHeight="1" hidden="1" thickBot="1">
      <c r="A17" s="15" t="s">
        <v>373</v>
      </c>
      <c r="B17" s="14" t="s">
        <v>372</v>
      </c>
      <c r="C17" s="16">
        <f aca="true" t="shared" si="0" ref="C17:E18">C19</f>
        <v>0</v>
      </c>
      <c r="D17" s="17">
        <f t="shared" si="0"/>
        <v>0</v>
      </c>
      <c r="E17" s="17">
        <f t="shared" si="0"/>
        <v>0</v>
      </c>
    </row>
    <row r="18" spans="1:5" ht="114.75" customHeight="1" hidden="1" thickBot="1">
      <c r="A18" s="15" t="s">
        <v>375</v>
      </c>
      <c r="B18" s="14" t="s">
        <v>374</v>
      </c>
      <c r="C18" s="16">
        <f t="shared" si="0"/>
        <v>0</v>
      </c>
      <c r="D18" s="17">
        <f t="shared" si="0"/>
        <v>0</v>
      </c>
      <c r="E18" s="17">
        <f t="shared" si="0"/>
        <v>0</v>
      </c>
    </row>
    <row r="19" spans="1:5" ht="111.75" customHeight="1" hidden="1" thickBot="1">
      <c r="A19" s="8" t="s">
        <v>377</v>
      </c>
      <c r="B19" s="18" t="s">
        <v>376</v>
      </c>
      <c r="C19" s="19">
        <v>0</v>
      </c>
      <c r="D19" s="20">
        <v>0</v>
      </c>
      <c r="E19" s="20">
        <v>0</v>
      </c>
    </row>
    <row r="20" spans="1:5" ht="117" customHeight="1" hidden="1" thickBot="1">
      <c r="A20" s="8" t="s">
        <v>380</v>
      </c>
      <c r="B20" s="18" t="s">
        <v>379</v>
      </c>
      <c r="C20" s="19">
        <v>0</v>
      </c>
      <c r="D20" s="20">
        <v>0</v>
      </c>
      <c r="E20" s="20">
        <v>0</v>
      </c>
    </row>
    <row r="21" spans="1:5" ht="59.25" customHeight="1" hidden="1" thickBot="1">
      <c r="A21" s="8" t="s">
        <v>586</v>
      </c>
      <c r="B21" s="18" t="s">
        <v>585</v>
      </c>
      <c r="C21" s="19">
        <v>0</v>
      </c>
      <c r="D21" s="20">
        <v>0</v>
      </c>
      <c r="E21" s="20">
        <v>0</v>
      </c>
    </row>
    <row r="22" spans="1:5" ht="105" customHeight="1" hidden="1" thickBot="1">
      <c r="A22" s="8" t="s">
        <v>588</v>
      </c>
      <c r="B22" s="18" t="s">
        <v>587</v>
      </c>
      <c r="C22" s="19">
        <v>0</v>
      </c>
      <c r="D22" s="20">
        <v>0</v>
      </c>
      <c r="E22" s="20">
        <v>0</v>
      </c>
    </row>
    <row r="23" spans="1:5" ht="87" customHeight="1" hidden="1" thickBot="1">
      <c r="A23" s="8" t="s">
        <v>590</v>
      </c>
      <c r="B23" s="18" t="s">
        <v>589</v>
      </c>
      <c r="C23" s="19">
        <v>0</v>
      </c>
      <c r="D23" s="20">
        <v>0</v>
      </c>
      <c r="E23" s="20">
        <v>0</v>
      </c>
    </row>
    <row r="24" spans="1:5" ht="25.5" customHeight="1" thickBot="1">
      <c r="A24" s="15" t="s">
        <v>592</v>
      </c>
      <c r="B24" s="14" t="s">
        <v>591</v>
      </c>
      <c r="C24" s="16">
        <f>C25+C26</f>
        <v>-213.89999999999418</v>
      </c>
      <c r="D24" s="16">
        <f>D25+D26</f>
        <v>0</v>
      </c>
      <c r="E24" s="16">
        <f>E25+E26</f>
        <v>0</v>
      </c>
    </row>
    <row r="25" spans="1:6" ht="35.25" customHeight="1" thickBot="1">
      <c r="A25" s="9" t="s">
        <v>594</v>
      </c>
      <c r="B25" s="11" t="s">
        <v>593</v>
      </c>
      <c r="C25" s="19">
        <f>-242623.12-350</f>
        <v>-242973.12</v>
      </c>
      <c r="D25" s="19">
        <v>-223870.3</v>
      </c>
      <c r="E25" s="20">
        <v>-214398.6</v>
      </c>
      <c r="F25" s="21"/>
    </row>
    <row r="26" spans="1:5" ht="33.75" customHeight="1" thickBot="1">
      <c r="A26" s="8" t="s">
        <v>596</v>
      </c>
      <c r="B26" s="18" t="s">
        <v>595</v>
      </c>
      <c r="C26" s="22">
        <v>242759.22</v>
      </c>
      <c r="D26" s="161">
        <v>223870.3</v>
      </c>
      <c r="E26" s="42">
        <v>214398.6</v>
      </c>
    </row>
    <row r="27" spans="1:5" ht="39" customHeight="1" thickBot="1">
      <c r="A27" s="15" t="s">
        <v>598</v>
      </c>
      <c r="B27" s="14" t="s">
        <v>597</v>
      </c>
      <c r="C27" s="16">
        <f>C25</f>
        <v>-242973.12</v>
      </c>
      <c r="D27" s="17">
        <f>D25</f>
        <v>-223870.3</v>
      </c>
      <c r="E27" s="17">
        <f>E25</f>
        <v>-214398.6</v>
      </c>
    </row>
    <row r="28" spans="1:5" ht="35.25" customHeight="1" thickBot="1">
      <c r="A28" s="15" t="s">
        <v>437</v>
      </c>
      <c r="B28" s="14" t="s">
        <v>436</v>
      </c>
      <c r="C28" s="16">
        <f>C25</f>
        <v>-242973.12</v>
      </c>
      <c r="D28" s="17">
        <f>D25</f>
        <v>-223870.3</v>
      </c>
      <c r="E28" s="17">
        <f>E25</f>
        <v>-214398.6</v>
      </c>
    </row>
    <row r="29" spans="1:5" ht="52.5" customHeight="1" thickBot="1">
      <c r="A29" s="15" t="s">
        <v>439</v>
      </c>
      <c r="B29" s="14" t="s">
        <v>438</v>
      </c>
      <c r="C29" s="16">
        <f aca="true" t="shared" si="1" ref="C29:E30">C25</f>
        <v>-242973.12</v>
      </c>
      <c r="D29" s="17">
        <f t="shared" si="1"/>
        <v>-223870.3</v>
      </c>
      <c r="E29" s="17">
        <f t="shared" si="1"/>
        <v>-214398.6</v>
      </c>
    </row>
    <row r="30" spans="1:5" ht="36.75" customHeight="1" thickBot="1">
      <c r="A30" s="15" t="s">
        <v>441</v>
      </c>
      <c r="B30" s="14" t="s">
        <v>440</v>
      </c>
      <c r="C30" s="16">
        <f t="shared" si="1"/>
        <v>242759.22</v>
      </c>
      <c r="D30" s="17">
        <f t="shared" si="1"/>
        <v>223870.3</v>
      </c>
      <c r="E30" s="17">
        <f t="shared" si="1"/>
        <v>214398.6</v>
      </c>
    </row>
    <row r="31" spans="1:5" ht="52.5" customHeight="1" thickBot="1">
      <c r="A31" s="15" t="s">
        <v>443</v>
      </c>
      <c r="B31" s="14" t="s">
        <v>442</v>
      </c>
      <c r="C31" s="23">
        <f>C26</f>
        <v>242759.22</v>
      </c>
      <c r="D31" s="24">
        <f>D26</f>
        <v>223870.3</v>
      </c>
      <c r="E31" s="24">
        <f>E26</f>
        <v>214398.6</v>
      </c>
    </row>
    <row r="32" spans="1:5" ht="65.25" customHeight="1" thickBot="1">
      <c r="A32" s="162" t="s">
        <v>445</v>
      </c>
      <c r="B32" s="163" t="s">
        <v>444</v>
      </c>
      <c r="C32" s="164">
        <f>C26</f>
        <v>242759.22</v>
      </c>
      <c r="D32" s="165">
        <f>D26</f>
        <v>223870.3</v>
      </c>
      <c r="E32" s="165">
        <f>E26</f>
        <v>214398.6</v>
      </c>
    </row>
    <row r="33" spans="1:5" ht="32.25" thickBot="1">
      <c r="A33" s="166" t="s">
        <v>586</v>
      </c>
      <c r="B33" s="167" t="s">
        <v>585</v>
      </c>
      <c r="C33" s="17">
        <f>C34</f>
        <v>350</v>
      </c>
      <c r="D33" s="17">
        <f>D34</f>
        <v>0</v>
      </c>
      <c r="E33" s="17">
        <f>E34</f>
        <v>0</v>
      </c>
    </row>
    <row r="34" spans="1:5" ht="58.5" customHeight="1" thickBot="1">
      <c r="A34" s="168" t="s">
        <v>578</v>
      </c>
      <c r="B34" s="169" t="s">
        <v>70</v>
      </c>
      <c r="C34" s="170">
        <f>C35+C38</f>
        <v>350</v>
      </c>
      <c r="D34" s="170">
        <f>D35+D38</f>
        <v>0</v>
      </c>
      <c r="E34" s="170">
        <f>E35+E38</f>
        <v>0</v>
      </c>
    </row>
    <row r="35" spans="1:5" ht="95.25" thickBot="1">
      <c r="A35" s="166" t="s">
        <v>71</v>
      </c>
      <c r="B35" s="171" t="s">
        <v>72</v>
      </c>
      <c r="C35" s="17">
        <f aca="true" t="shared" si="2" ref="C35:E36">C36</f>
        <v>350</v>
      </c>
      <c r="D35" s="17">
        <f t="shared" si="2"/>
        <v>0</v>
      </c>
      <c r="E35" s="17">
        <f t="shared" si="2"/>
        <v>0</v>
      </c>
    </row>
    <row r="36" spans="1:5" ht="95.25" thickBot="1">
      <c r="A36" s="166" t="s">
        <v>73</v>
      </c>
      <c r="B36" s="171" t="s">
        <v>72</v>
      </c>
      <c r="C36" s="17">
        <f t="shared" si="2"/>
        <v>350</v>
      </c>
      <c r="D36" s="17">
        <f t="shared" si="2"/>
        <v>0</v>
      </c>
      <c r="E36" s="17">
        <f t="shared" si="2"/>
        <v>0</v>
      </c>
    </row>
    <row r="37" spans="1:5" ht="111" thickBot="1">
      <c r="A37" s="172" t="s">
        <v>74</v>
      </c>
      <c r="B37" s="173" t="s">
        <v>75</v>
      </c>
      <c r="C37" s="174">
        <v>350</v>
      </c>
      <c r="D37" s="174">
        <v>0</v>
      </c>
      <c r="E37" s="174">
        <v>0</v>
      </c>
    </row>
    <row r="38" spans="1:5" ht="48" thickBot="1">
      <c r="A38" s="166" t="s">
        <v>76</v>
      </c>
      <c r="B38" s="169" t="s">
        <v>77</v>
      </c>
      <c r="C38" s="17">
        <f aca="true" t="shared" si="3" ref="C38:E39">C39</f>
        <v>0</v>
      </c>
      <c r="D38" s="17">
        <f t="shared" si="3"/>
        <v>0</v>
      </c>
      <c r="E38" s="17">
        <f t="shared" si="3"/>
        <v>0</v>
      </c>
    </row>
    <row r="39" spans="1:5" ht="79.5" thickBot="1">
      <c r="A39" s="166" t="s">
        <v>472</v>
      </c>
      <c r="B39" s="171" t="s">
        <v>473</v>
      </c>
      <c r="C39" s="17">
        <f t="shared" si="3"/>
        <v>0</v>
      </c>
      <c r="D39" s="17">
        <f t="shared" si="3"/>
        <v>0</v>
      </c>
      <c r="E39" s="17">
        <f t="shared" si="3"/>
        <v>0</v>
      </c>
    </row>
    <row r="40" spans="1:5" ht="95.25" thickBot="1">
      <c r="A40" s="172" t="s">
        <v>474</v>
      </c>
      <c r="B40" s="173" t="s">
        <v>475</v>
      </c>
      <c r="C40" s="174"/>
      <c r="D40" s="174"/>
      <c r="E40" s="174"/>
    </row>
    <row r="41" spans="1:5" ht="15.75">
      <c r="A41" s="175"/>
      <c r="B41" s="176"/>
      <c r="C41" s="177"/>
      <c r="D41" s="177"/>
      <c r="E41" s="177"/>
    </row>
  </sheetData>
  <mergeCells count="8">
    <mergeCell ref="A8:A9"/>
    <mergeCell ref="B8:B9"/>
    <mergeCell ref="C8:E8"/>
    <mergeCell ref="D1:E1"/>
    <mergeCell ref="C3:E3"/>
    <mergeCell ref="A5:E5"/>
    <mergeCell ref="B2:E2"/>
    <mergeCell ref="A6:E6"/>
  </mergeCells>
  <printOptions/>
  <pageMargins left="0.75" right="0.49" top="1" bottom="1" header="0.5" footer="0.5"/>
  <pageSetup horizontalDpi="600" verticalDpi="600" orientation="portrait" paperSize="9" scale="8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H36"/>
  <sheetViews>
    <sheetView view="pageBreakPreview" zoomScaleSheetLayoutView="100" workbookViewId="0" topLeftCell="A1">
      <selection activeCell="A6" sqref="A6:F6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34.28125" style="0" customWidth="1"/>
    <col min="4" max="4" width="12.57421875" style="0" customWidth="1"/>
    <col min="5" max="5" width="12.7109375" style="0" customWidth="1"/>
    <col min="6" max="6" width="12.00390625" style="0" customWidth="1"/>
  </cols>
  <sheetData>
    <row r="1" spans="1:6" ht="15">
      <c r="A1" s="1"/>
      <c r="B1" s="1"/>
      <c r="F1" s="2" t="s">
        <v>451</v>
      </c>
    </row>
    <row r="2" spans="2:6" ht="15">
      <c r="B2" s="10"/>
      <c r="C2" s="304" t="s">
        <v>277</v>
      </c>
      <c r="D2" s="304"/>
      <c r="E2" s="304"/>
      <c r="F2" s="304"/>
    </row>
    <row r="3" spans="1:6" ht="15">
      <c r="A3" s="1"/>
      <c r="C3" s="304" t="s">
        <v>229</v>
      </c>
      <c r="D3" s="304"/>
      <c r="E3" s="304"/>
      <c r="F3" s="304"/>
    </row>
    <row r="4" spans="1:5" ht="12.75">
      <c r="A4" s="4"/>
      <c r="B4" s="4"/>
      <c r="C4" s="4"/>
      <c r="D4" s="4"/>
      <c r="E4" s="4"/>
    </row>
    <row r="5" spans="1:6" ht="68.25" customHeight="1">
      <c r="A5" s="299" t="s">
        <v>490</v>
      </c>
      <c r="B5" s="299"/>
      <c r="C5" s="299"/>
      <c r="D5" s="299"/>
      <c r="E5" s="299"/>
      <c r="F5" s="299"/>
    </row>
    <row r="6" spans="1:7" ht="18.75" customHeight="1">
      <c r="A6" s="307"/>
      <c r="B6" s="307"/>
      <c r="C6" s="307"/>
      <c r="D6" s="307"/>
      <c r="E6" s="307"/>
      <c r="F6" s="307"/>
      <c r="G6" s="144"/>
    </row>
    <row r="7" spans="1:6" ht="16.5" thickBot="1">
      <c r="A7" s="3"/>
      <c r="B7" s="4"/>
      <c r="C7" s="4"/>
      <c r="D7" s="4"/>
      <c r="E7" s="320" t="s">
        <v>534</v>
      </c>
      <c r="F7" s="321"/>
    </row>
    <row r="8" spans="1:6" ht="36.75" customHeight="1" thickBot="1">
      <c r="A8" s="295" t="s">
        <v>453</v>
      </c>
      <c r="B8" s="296"/>
      <c r="C8" s="297" t="s">
        <v>455</v>
      </c>
      <c r="D8" s="318" t="s">
        <v>535</v>
      </c>
      <c r="E8" s="318" t="s">
        <v>536</v>
      </c>
      <c r="F8" s="316" t="s">
        <v>99</v>
      </c>
    </row>
    <row r="9" spans="1:8" ht="83.25" customHeight="1" thickBot="1">
      <c r="A9" s="5" t="s">
        <v>452</v>
      </c>
      <c r="B9" s="6" t="s">
        <v>454</v>
      </c>
      <c r="C9" s="298"/>
      <c r="D9" s="319"/>
      <c r="E9" s="319"/>
      <c r="F9" s="317"/>
      <c r="H9" s="26"/>
    </row>
    <row r="10" spans="1:6" ht="16.5" thickBot="1">
      <c r="A10" s="7">
        <v>1</v>
      </c>
      <c r="B10" s="6">
        <v>2</v>
      </c>
      <c r="C10" s="6">
        <v>3</v>
      </c>
      <c r="D10" s="6">
        <v>4</v>
      </c>
      <c r="E10" s="6">
        <v>5</v>
      </c>
      <c r="F10" s="27">
        <v>6</v>
      </c>
    </row>
    <row r="11" spans="1:6" ht="21" customHeight="1" thickBot="1">
      <c r="A11" s="8" t="s">
        <v>278</v>
      </c>
      <c r="B11" s="295" t="s">
        <v>450</v>
      </c>
      <c r="C11" s="315"/>
      <c r="D11" s="315"/>
      <c r="E11" s="315"/>
      <c r="F11" s="296"/>
    </row>
    <row r="12" spans="1:6" ht="51" customHeight="1" thickBot="1">
      <c r="A12" s="15" t="s">
        <v>278</v>
      </c>
      <c r="B12" s="15" t="s">
        <v>476</v>
      </c>
      <c r="C12" s="14" t="s">
        <v>359</v>
      </c>
      <c r="D12" s="43">
        <f>D26+D36+D35</f>
        <v>136.10000000000582</v>
      </c>
      <c r="E12" s="43">
        <f>SUM(E27:E28)+E36</f>
        <v>0</v>
      </c>
      <c r="F12" s="43">
        <f>SUM(F27:F28)+F36</f>
        <v>0</v>
      </c>
    </row>
    <row r="13" spans="1:6" ht="51" customHeight="1" hidden="1" thickBot="1">
      <c r="A13" s="15" t="s">
        <v>278</v>
      </c>
      <c r="B13" s="15" t="s">
        <v>361</v>
      </c>
      <c r="C13" s="14" t="s">
        <v>360</v>
      </c>
      <c r="D13" s="43">
        <f aca="true" t="shared" si="0" ref="D13:D25">SUM(D14:D15)</f>
        <v>-56693377.25999998</v>
      </c>
      <c r="E13" s="43">
        <f aca="true" t="shared" si="1" ref="E13:E26">SUM(E14:E15)</f>
        <v>-52161779.9</v>
      </c>
      <c r="F13" s="43">
        <f aca="true" t="shared" si="2" ref="F13:F26">SUM(F14:F15)</f>
        <v>-49954873.8</v>
      </c>
    </row>
    <row r="14" spans="1:6" ht="51" customHeight="1" hidden="1" thickBot="1">
      <c r="A14" s="15" t="s">
        <v>278</v>
      </c>
      <c r="B14" s="15" t="s">
        <v>363</v>
      </c>
      <c r="C14" s="14" t="s">
        <v>362</v>
      </c>
      <c r="D14" s="43">
        <f t="shared" si="0"/>
        <v>-35037967.97999999</v>
      </c>
      <c r="E14" s="43">
        <f t="shared" si="1"/>
        <v>-32237323.2</v>
      </c>
      <c r="F14" s="43">
        <f t="shared" si="2"/>
        <v>-30873398.4</v>
      </c>
    </row>
    <row r="15" spans="1:6" ht="51" customHeight="1" hidden="1" thickBot="1">
      <c r="A15" s="15" t="s">
        <v>278</v>
      </c>
      <c r="B15" s="15" t="s">
        <v>365</v>
      </c>
      <c r="C15" s="14" t="s">
        <v>364</v>
      </c>
      <c r="D15" s="43">
        <f t="shared" si="0"/>
        <v>-21655409.279999994</v>
      </c>
      <c r="E15" s="43">
        <f t="shared" si="1"/>
        <v>-19924456.7</v>
      </c>
      <c r="F15" s="43">
        <f t="shared" si="2"/>
        <v>-19081475.4</v>
      </c>
    </row>
    <row r="16" spans="1:6" ht="35.25" customHeight="1" hidden="1" thickBot="1">
      <c r="A16" s="15" t="s">
        <v>278</v>
      </c>
      <c r="B16" s="15" t="s">
        <v>367</v>
      </c>
      <c r="C16" s="14" t="s">
        <v>366</v>
      </c>
      <c r="D16" s="43">
        <f t="shared" si="0"/>
        <v>-13382558.699999997</v>
      </c>
      <c r="E16" s="43">
        <f t="shared" si="1"/>
        <v>-12312866.5</v>
      </c>
      <c r="F16" s="43">
        <f t="shared" si="2"/>
        <v>-11791923</v>
      </c>
    </row>
    <row r="17" spans="1:6" ht="34.5" customHeight="1" hidden="1" thickBot="1">
      <c r="A17" s="15" t="s">
        <v>278</v>
      </c>
      <c r="B17" s="15" t="s">
        <v>369</v>
      </c>
      <c r="C17" s="14" t="s">
        <v>368</v>
      </c>
      <c r="D17" s="43">
        <f t="shared" si="0"/>
        <v>-8272850.579999998</v>
      </c>
      <c r="E17" s="43">
        <f t="shared" si="1"/>
        <v>-7611590.199999999</v>
      </c>
      <c r="F17" s="43">
        <f t="shared" si="2"/>
        <v>-7289552.399999999</v>
      </c>
    </row>
    <row r="18" spans="1:6" ht="37.5" customHeight="1" hidden="1" thickBot="1">
      <c r="A18" s="15" t="s">
        <v>278</v>
      </c>
      <c r="B18" s="15" t="s">
        <v>371</v>
      </c>
      <c r="C18" s="14" t="s">
        <v>370</v>
      </c>
      <c r="D18" s="43">
        <f t="shared" si="0"/>
        <v>-5109708.119999999</v>
      </c>
      <c r="E18" s="43">
        <f t="shared" si="1"/>
        <v>-4701276.3</v>
      </c>
      <c r="F18" s="43">
        <f t="shared" si="2"/>
        <v>-4502370.6</v>
      </c>
    </row>
    <row r="19" spans="1:6" ht="51.75" customHeight="1" hidden="1" thickBot="1">
      <c r="A19" s="15" t="s">
        <v>278</v>
      </c>
      <c r="B19" s="15" t="s">
        <v>373</v>
      </c>
      <c r="C19" s="14" t="s">
        <v>372</v>
      </c>
      <c r="D19" s="43">
        <f t="shared" si="0"/>
        <v>-3163142.4599999995</v>
      </c>
      <c r="E19" s="43">
        <f t="shared" si="1"/>
        <v>-2910313.9</v>
      </c>
      <c r="F19" s="43">
        <f t="shared" si="2"/>
        <v>-2787181.8</v>
      </c>
    </row>
    <row r="20" spans="1:6" ht="95.25" hidden="1" thickBot="1">
      <c r="A20" s="15" t="s">
        <v>278</v>
      </c>
      <c r="B20" s="15" t="s">
        <v>375</v>
      </c>
      <c r="C20" s="14" t="s">
        <v>374</v>
      </c>
      <c r="D20" s="43">
        <f t="shared" si="0"/>
        <v>-1946565.6599999997</v>
      </c>
      <c r="E20" s="43">
        <f t="shared" si="1"/>
        <v>-1790962.4</v>
      </c>
      <c r="F20" s="43">
        <f t="shared" si="2"/>
        <v>-1715188.8</v>
      </c>
    </row>
    <row r="21" spans="1:6" ht="95.25" hidden="1" thickBot="1">
      <c r="A21" s="15" t="s">
        <v>278</v>
      </c>
      <c r="B21" s="15" t="s">
        <v>377</v>
      </c>
      <c r="C21" s="14" t="s">
        <v>376</v>
      </c>
      <c r="D21" s="43">
        <f t="shared" si="0"/>
        <v>-1216576.7999999998</v>
      </c>
      <c r="E21" s="43">
        <f t="shared" si="1"/>
        <v>-1119351.5</v>
      </c>
      <c r="F21" s="43">
        <f t="shared" si="2"/>
        <v>-1071993</v>
      </c>
    </row>
    <row r="22" spans="1:6" ht="95.25" hidden="1" thickBot="1">
      <c r="A22" s="15" t="s">
        <v>278</v>
      </c>
      <c r="B22" s="15" t="s">
        <v>380</v>
      </c>
      <c r="C22" s="14" t="s">
        <v>379</v>
      </c>
      <c r="D22" s="43">
        <f t="shared" si="0"/>
        <v>-729988.8599999999</v>
      </c>
      <c r="E22" s="43">
        <f t="shared" si="1"/>
        <v>-671610.8999999999</v>
      </c>
      <c r="F22" s="43">
        <f t="shared" si="2"/>
        <v>-643195.8</v>
      </c>
    </row>
    <row r="23" spans="1:6" ht="48" hidden="1" thickBot="1">
      <c r="A23" s="15" t="s">
        <v>278</v>
      </c>
      <c r="B23" s="15" t="s">
        <v>586</v>
      </c>
      <c r="C23" s="14" t="s">
        <v>585</v>
      </c>
      <c r="D23" s="43">
        <f t="shared" si="0"/>
        <v>-486587.93999999994</v>
      </c>
      <c r="E23" s="43">
        <f t="shared" si="1"/>
        <v>-447740.6</v>
      </c>
      <c r="F23" s="43">
        <f t="shared" si="2"/>
        <v>-428797.2</v>
      </c>
    </row>
    <row r="24" spans="1:6" ht="63.75" hidden="1" thickBot="1">
      <c r="A24" s="15" t="s">
        <v>278</v>
      </c>
      <c r="B24" s="15" t="s">
        <v>588</v>
      </c>
      <c r="C24" s="14" t="s">
        <v>587</v>
      </c>
      <c r="D24" s="43">
        <f t="shared" si="0"/>
        <v>-243400.91999999998</v>
      </c>
      <c r="E24" s="43">
        <f t="shared" si="1"/>
        <v>-223870.3</v>
      </c>
      <c r="F24" s="43">
        <f t="shared" si="2"/>
        <v>-214398.6</v>
      </c>
    </row>
    <row r="25" spans="1:6" ht="79.5" hidden="1" thickBot="1">
      <c r="A25" s="15" t="s">
        <v>278</v>
      </c>
      <c r="B25" s="15" t="s">
        <v>590</v>
      </c>
      <c r="C25" s="14" t="s">
        <v>589</v>
      </c>
      <c r="D25" s="43">
        <f t="shared" si="0"/>
        <v>-243187.02</v>
      </c>
      <c r="E25" s="43">
        <f t="shared" si="1"/>
        <v>-223870.3</v>
      </c>
      <c r="F25" s="43">
        <f t="shared" si="2"/>
        <v>-214398.6</v>
      </c>
    </row>
    <row r="26" spans="1:6" ht="16.5" thickBot="1">
      <c r="A26" s="15" t="s">
        <v>278</v>
      </c>
      <c r="B26" s="15" t="s">
        <v>477</v>
      </c>
      <c r="C26" s="14" t="s">
        <v>591</v>
      </c>
      <c r="D26" s="43">
        <f>SUM(D27:D28)</f>
        <v>-213.89999999999418</v>
      </c>
      <c r="E26" s="43">
        <f t="shared" si="1"/>
        <v>0</v>
      </c>
      <c r="F26" s="43">
        <f t="shared" si="2"/>
        <v>0</v>
      </c>
    </row>
    <row r="27" spans="1:6" ht="32.25" thickBot="1">
      <c r="A27" s="8" t="s">
        <v>278</v>
      </c>
      <c r="B27" s="9" t="s">
        <v>478</v>
      </c>
      <c r="C27" s="11" t="s">
        <v>593</v>
      </c>
      <c r="D27" s="19">
        <f>-242623.12-350</f>
        <v>-242973.12</v>
      </c>
      <c r="E27" s="41">
        <v>-223870.3</v>
      </c>
      <c r="F27" s="41">
        <v>-214398.6</v>
      </c>
    </row>
    <row r="28" spans="1:6" ht="32.25" thickBot="1">
      <c r="A28" s="8" t="s">
        <v>278</v>
      </c>
      <c r="B28" s="8" t="s">
        <v>479</v>
      </c>
      <c r="C28" s="18" t="s">
        <v>595</v>
      </c>
      <c r="D28" s="22">
        <v>242759.22</v>
      </c>
      <c r="E28" s="41">
        <v>223870.3</v>
      </c>
      <c r="F28" s="41">
        <v>214398.6</v>
      </c>
    </row>
    <row r="29" spans="1:6" ht="32.25" thickBot="1">
      <c r="A29" s="15" t="s">
        <v>278</v>
      </c>
      <c r="B29" s="15" t="s">
        <v>480</v>
      </c>
      <c r="C29" s="14" t="s">
        <v>597</v>
      </c>
      <c r="D29" s="43">
        <f>SUM(D27)</f>
        <v>-242973.12</v>
      </c>
      <c r="E29" s="43">
        <f>SUM(E27)</f>
        <v>-223870.3</v>
      </c>
      <c r="F29" s="43">
        <f>SUM(F27)</f>
        <v>-214398.6</v>
      </c>
    </row>
    <row r="30" spans="1:6" ht="32.25" thickBot="1">
      <c r="A30" s="15" t="s">
        <v>278</v>
      </c>
      <c r="B30" s="15" t="s">
        <v>481</v>
      </c>
      <c r="C30" s="14" t="s">
        <v>436</v>
      </c>
      <c r="D30" s="43">
        <f>SUM(D27)</f>
        <v>-242973.12</v>
      </c>
      <c r="E30" s="43">
        <f>SUM(E27)</f>
        <v>-223870.3</v>
      </c>
      <c r="F30" s="43">
        <f>SUM(F27)</f>
        <v>-214398.6</v>
      </c>
    </row>
    <row r="31" spans="1:6" ht="48" thickBot="1">
      <c r="A31" s="15" t="s">
        <v>278</v>
      </c>
      <c r="B31" s="15" t="s">
        <v>482</v>
      </c>
      <c r="C31" s="14" t="s">
        <v>438</v>
      </c>
      <c r="D31" s="43">
        <f>SUM(D29)</f>
        <v>-242973.12</v>
      </c>
      <c r="E31" s="43">
        <f>SUM(E29)</f>
        <v>-223870.3</v>
      </c>
      <c r="F31" s="43">
        <f>SUM(F29)</f>
        <v>-214398.6</v>
      </c>
    </row>
    <row r="32" spans="1:6" ht="32.25" thickBot="1">
      <c r="A32" s="15" t="s">
        <v>278</v>
      </c>
      <c r="B32" s="15" t="s">
        <v>483</v>
      </c>
      <c r="C32" s="14" t="s">
        <v>440</v>
      </c>
      <c r="D32" s="43">
        <f>SUM(D28)</f>
        <v>242759.22</v>
      </c>
      <c r="E32" s="43">
        <f>SUM(E28)</f>
        <v>223870.3</v>
      </c>
      <c r="F32" s="43">
        <f>SUM(F28)</f>
        <v>214398.6</v>
      </c>
    </row>
    <row r="33" spans="1:6" ht="32.25" thickBot="1">
      <c r="A33" s="15" t="s">
        <v>278</v>
      </c>
      <c r="B33" s="15" t="s">
        <v>484</v>
      </c>
      <c r="C33" s="14" t="s">
        <v>442</v>
      </c>
      <c r="D33" s="43">
        <f>SUM(D28)</f>
        <v>242759.22</v>
      </c>
      <c r="E33" s="43">
        <f>SUM(E28)</f>
        <v>223870.3</v>
      </c>
      <c r="F33" s="43">
        <f>SUM(F28)</f>
        <v>214398.6</v>
      </c>
    </row>
    <row r="34" spans="1:6" ht="48" thickBot="1">
      <c r="A34" s="15" t="s">
        <v>278</v>
      </c>
      <c r="B34" s="15" t="s">
        <v>485</v>
      </c>
      <c r="C34" s="14" t="s">
        <v>444</v>
      </c>
      <c r="D34" s="43">
        <f>SUM(D28)</f>
        <v>242759.22</v>
      </c>
      <c r="E34" s="43">
        <f>SUM(E28)</f>
        <v>223870.3</v>
      </c>
      <c r="F34" s="43">
        <f>SUM(F28)</f>
        <v>214398.6</v>
      </c>
    </row>
    <row r="35" spans="1:6" ht="111" thickBot="1">
      <c r="A35" s="166" t="s">
        <v>278</v>
      </c>
      <c r="B35" s="15" t="s">
        <v>486</v>
      </c>
      <c r="C35" s="167" t="s">
        <v>487</v>
      </c>
      <c r="D35" s="43">
        <v>350</v>
      </c>
      <c r="E35" s="43">
        <v>0</v>
      </c>
      <c r="F35" s="43">
        <v>0</v>
      </c>
    </row>
    <row r="36" spans="1:6" ht="95.25" thickBot="1">
      <c r="A36" s="166" t="s">
        <v>278</v>
      </c>
      <c r="B36" s="15" t="s">
        <v>488</v>
      </c>
      <c r="C36" s="167" t="s">
        <v>489</v>
      </c>
      <c r="D36" s="43"/>
      <c r="E36" s="43">
        <v>0</v>
      </c>
      <c r="F36" s="43">
        <v>0</v>
      </c>
    </row>
  </sheetData>
  <mergeCells count="11">
    <mergeCell ref="C2:F2"/>
    <mergeCell ref="C3:F3"/>
    <mergeCell ref="A8:B8"/>
    <mergeCell ref="C8:C9"/>
    <mergeCell ref="D8:D9"/>
    <mergeCell ref="E8:E9"/>
    <mergeCell ref="E7:F7"/>
    <mergeCell ref="A6:F6"/>
    <mergeCell ref="B11:F11"/>
    <mergeCell ref="F8:F9"/>
    <mergeCell ref="A5:F5"/>
  </mergeCells>
  <printOptions/>
  <pageMargins left="0.75" right="0.53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6" sqref="A6:E6"/>
    </sheetView>
  </sheetViews>
  <sheetFormatPr defaultColWidth="9.140625" defaultRowHeight="12.75"/>
  <cols>
    <col min="1" max="1" width="70.00390625" style="0" customWidth="1"/>
    <col min="2" max="2" width="13.57421875" style="0" customWidth="1"/>
    <col min="3" max="4" width="11.57421875" style="0" customWidth="1"/>
    <col min="5" max="5" width="17.140625" style="0" customWidth="1"/>
  </cols>
  <sheetData>
    <row r="1" spans="1:5" ht="12.75" customHeight="1">
      <c r="A1" s="304" t="s">
        <v>309</v>
      </c>
      <c r="B1" s="304"/>
      <c r="C1" s="304"/>
      <c r="D1" s="304"/>
      <c r="E1" s="304"/>
    </row>
    <row r="2" spans="1:5" ht="12.75" customHeight="1">
      <c r="A2" s="304" t="s">
        <v>277</v>
      </c>
      <c r="B2" s="304"/>
      <c r="C2" s="304"/>
      <c r="D2" s="304"/>
      <c r="E2" s="304"/>
    </row>
    <row r="3" spans="1:5" ht="15">
      <c r="A3" s="304" t="s">
        <v>229</v>
      </c>
      <c r="B3" s="304"/>
      <c r="C3" s="304"/>
      <c r="D3" s="304"/>
      <c r="E3" s="304"/>
    </row>
    <row r="4" ht="15">
      <c r="B4" s="2"/>
    </row>
    <row r="5" spans="1:5" ht="119.25" customHeight="1">
      <c r="A5" s="299" t="s">
        <v>263</v>
      </c>
      <c r="B5" s="299"/>
      <c r="C5" s="299"/>
      <c r="D5" s="299"/>
      <c r="E5" s="299"/>
    </row>
    <row r="6" spans="1:5" ht="15.75">
      <c r="A6" s="307"/>
      <c r="B6" s="307"/>
      <c r="C6" s="307"/>
      <c r="D6" s="307"/>
      <c r="E6" s="307"/>
    </row>
    <row r="7" spans="1:2" ht="13.5" thickBot="1">
      <c r="A7" s="4"/>
      <c r="B7" s="25"/>
    </row>
    <row r="8" spans="1:5" ht="37.5" customHeight="1">
      <c r="A8" s="145" t="s">
        <v>312</v>
      </c>
      <c r="B8" s="146" t="s">
        <v>264</v>
      </c>
      <c r="C8" s="146" t="s">
        <v>266</v>
      </c>
      <c r="D8" s="234"/>
      <c r="E8" s="147" t="s">
        <v>265</v>
      </c>
    </row>
    <row r="9" spans="1:5" ht="16.5" customHeight="1" thickBot="1">
      <c r="A9" s="187">
        <v>1</v>
      </c>
      <c r="B9" s="188">
        <v>2</v>
      </c>
      <c r="C9" s="188">
        <v>3</v>
      </c>
      <c r="D9" s="236"/>
      <c r="E9" s="189">
        <v>4</v>
      </c>
    </row>
    <row r="10" spans="1:5" ht="63.75" thickBot="1">
      <c r="A10" s="194" t="s">
        <v>381</v>
      </c>
      <c r="B10" s="195" t="s">
        <v>105</v>
      </c>
      <c r="C10" s="196"/>
      <c r="D10" s="197">
        <f>D11</f>
        <v>0</v>
      </c>
      <c r="E10" s="237">
        <f>E11</f>
        <v>2242.8</v>
      </c>
    </row>
    <row r="11" spans="1:5" ht="94.5">
      <c r="A11" s="190" t="s">
        <v>78</v>
      </c>
      <c r="B11" s="191" t="s">
        <v>106</v>
      </c>
      <c r="C11" s="192"/>
      <c r="D11" s="193">
        <f>SUM(D12:D13)</f>
        <v>0</v>
      </c>
      <c r="E11" s="238">
        <f>SUM(E12:E13)</f>
        <v>2242.8</v>
      </c>
    </row>
    <row r="12" spans="1:5" ht="141.75">
      <c r="A12" s="52" t="s">
        <v>464</v>
      </c>
      <c r="B12" s="33" t="s">
        <v>107</v>
      </c>
      <c r="C12" s="182">
        <v>200</v>
      </c>
      <c r="D12" s="246"/>
      <c r="E12" s="239">
        <v>796.8</v>
      </c>
    </row>
    <row r="13" spans="1:5" ht="158.25" thickBot="1">
      <c r="A13" s="198" t="s">
        <v>465</v>
      </c>
      <c r="B13" s="37" t="s">
        <v>108</v>
      </c>
      <c r="C13" s="199">
        <v>200</v>
      </c>
      <c r="D13" s="247"/>
      <c r="E13" s="240">
        <v>1446</v>
      </c>
    </row>
    <row r="14" spans="1:5" ht="48" thickBot="1">
      <c r="A14" s="194" t="s">
        <v>356</v>
      </c>
      <c r="B14" s="200" t="s">
        <v>109</v>
      </c>
      <c r="C14" s="201"/>
      <c r="D14" s="202">
        <f>D15</f>
        <v>0</v>
      </c>
      <c r="E14" s="241">
        <f>E15</f>
        <v>188.1</v>
      </c>
    </row>
    <row r="15" spans="1:5" ht="78.75">
      <c r="A15" s="206" t="s">
        <v>7</v>
      </c>
      <c r="B15" s="191" t="s">
        <v>110</v>
      </c>
      <c r="C15" s="192"/>
      <c r="D15" s="193">
        <f>SUM(D16:D17)</f>
        <v>0</v>
      </c>
      <c r="E15" s="238">
        <f>SUM(E16:E17)</f>
        <v>188.1</v>
      </c>
    </row>
    <row r="16" spans="1:5" ht="189">
      <c r="A16" s="179" t="s">
        <v>390</v>
      </c>
      <c r="B16" s="33" t="s">
        <v>111</v>
      </c>
      <c r="C16" s="182">
        <v>200</v>
      </c>
      <c r="D16" s="246"/>
      <c r="E16" s="239">
        <v>155.1</v>
      </c>
    </row>
    <row r="17" spans="1:5" ht="111" thickBot="1">
      <c r="A17" s="211" t="s">
        <v>391</v>
      </c>
      <c r="B17" s="37" t="s">
        <v>304</v>
      </c>
      <c r="C17" s="199">
        <v>200</v>
      </c>
      <c r="D17" s="247"/>
      <c r="E17" s="240">
        <v>33</v>
      </c>
    </row>
    <row r="18" spans="1:5" ht="48" thickBot="1">
      <c r="A18" s="205" t="s">
        <v>79</v>
      </c>
      <c r="B18" s="200" t="s">
        <v>112</v>
      </c>
      <c r="C18" s="201"/>
      <c r="D18" s="202">
        <f>D19</f>
        <v>0</v>
      </c>
      <c r="E18" s="241">
        <f>E19</f>
        <v>4909</v>
      </c>
    </row>
    <row r="19" spans="1:5" ht="63">
      <c r="A19" s="204" t="s">
        <v>80</v>
      </c>
      <c r="B19" s="191" t="s">
        <v>113</v>
      </c>
      <c r="C19" s="192"/>
      <c r="D19" s="193">
        <f>SUM(D20:D20)</f>
        <v>0</v>
      </c>
      <c r="E19" s="238">
        <f>SUM(E20:E20)</f>
        <v>4909</v>
      </c>
    </row>
    <row r="20" spans="1:5" ht="111" thickBot="1">
      <c r="A20" s="180" t="s">
        <v>392</v>
      </c>
      <c r="B20" s="33" t="s">
        <v>174</v>
      </c>
      <c r="C20" s="182">
        <v>200</v>
      </c>
      <c r="D20" s="246"/>
      <c r="E20" s="239">
        <v>4909</v>
      </c>
    </row>
    <row r="21" spans="1:5" ht="48" thickBot="1">
      <c r="A21" s="207" t="s">
        <v>28</v>
      </c>
      <c r="B21" s="200" t="s">
        <v>175</v>
      </c>
      <c r="C21" s="201"/>
      <c r="D21" s="202">
        <f>D22</f>
        <v>0</v>
      </c>
      <c r="E21" s="241">
        <f>E22</f>
        <v>150</v>
      </c>
    </row>
    <row r="22" spans="1:5" ht="78.75">
      <c r="A22" s="206" t="s">
        <v>29</v>
      </c>
      <c r="B22" s="191" t="s">
        <v>176</v>
      </c>
      <c r="C22" s="192"/>
      <c r="D22" s="193">
        <f>SUM(D23:D25)</f>
        <v>0</v>
      </c>
      <c r="E22" s="238">
        <f>SUM(E23:E25)</f>
        <v>150</v>
      </c>
    </row>
    <row r="23" spans="1:5" ht="110.25">
      <c r="A23" s="184" t="s">
        <v>398</v>
      </c>
      <c r="B23" s="33" t="s">
        <v>177</v>
      </c>
      <c r="C23" s="182">
        <v>200</v>
      </c>
      <c r="D23" s="246"/>
      <c r="E23" s="239">
        <v>95</v>
      </c>
    </row>
    <row r="24" spans="1:5" ht="110.25">
      <c r="A24" s="184" t="s">
        <v>385</v>
      </c>
      <c r="B24" s="33" t="s">
        <v>8</v>
      </c>
      <c r="C24" s="182">
        <v>200</v>
      </c>
      <c r="D24" s="246"/>
      <c r="E24" s="239">
        <v>50</v>
      </c>
    </row>
    <row r="25" spans="1:5" ht="110.25">
      <c r="A25" s="184" t="s">
        <v>386</v>
      </c>
      <c r="B25" s="33" t="s">
        <v>357</v>
      </c>
      <c r="C25" s="182">
        <v>200</v>
      </c>
      <c r="D25" s="246"/>
      <c r="E25" s="239">
        <v>5</v>
      </c>
    </row>
    <row r="26" spans="1:5" ht="63.75" thickBot="1">
      <c r="A26" s="212" t="s">
        <v>466</v>
      </c>
      <c r="B26" s="213" t="s">
        <v>178</v>
      </c>
      <c r="C26" s="214"/>
      <c r="D26" s="215">
        <f>D27</f>
        <v>0</v>
      </c>
      <c r="E26" s="242">
        <f>E27</f>
        <v>1000</v>
      </c>
    </row>
    <row r="27" spans="1:5" ht="94.5">
      <c r="A27" s="206" t="s">
        <v>612</v>
      </c>
      <c r="B27" s="191" t="s">
        <v>179</v>
      </c>
      <c r="C27" s="192"/>
      <c r="D27" s="193">
        <f>SUM(D28:D28)</f>
        <v>0</v>
      </c>
      <c r="E27" s="238">
        <f>SUM(E28:E28)</f>
        <v>1000</v>
      </c>
    </row>
    <row r="28" spans="1:5" ht="142.5" thickBot="1">
      <c r="A28" s="184" t="s">
        <v>387</v>
      </c>
      <c r="B28" s="33" t="s">
        <v>180</v>
      </c>
      <c r="C28" s="182">
        <v>200</v>
      </c>
      <c r="D28" s="246"/>
      <c r="E28" s="239">
        <v>1000</v>
      </c>
    </row>
    <row r="29" spans="1:5" ht="48" thickBot="1">
      <c r="A29" s="207" t="s">
        <v>584</v>
      </c>
      <c r="B29" s="200" t="s">
        <v>181</v>
      </c>
      <c r="C29" s="201"/>
      <c r="D29" s="202">
        <f>D30</f>
        <v>0</v>
      </c>
      <c r="E29" s="241">
        <f>E30</f>
        <v>104</v>
      </c>
    </row>
    <row r="30" spans="1:5" ht="78.75">
      <c r="A30" s="185" t="s">
        <v>100</v>
      </c>
      <c r="B30" s="32" t="s">
        <v>127</v>
      </c>
      <c r="C30" s="181"/>
      <c r="D30" s="183">
        <f>D31</f>
        <v>0</v>
      </c>
      <c r="E30" s="243">
        <f>E31</f>
        <v>104</v>
      </c>
    </row>
    <row r="31" spans="1:5" ht="126.75" thickBot="1">
      <c r="A31" s="203" t="s">
        <v>388</v>
      </c>
      <c r="B31" s="37" t="s">
        <v>126</v>
      </c>
      <c r="C31" s="199">
        <v>200</v>
      </c>
      <c r="D31" s="247"/>
      <c r="E31" s="240">
        <v>104</v>
      </c>
    </row>
    <row r="32" spans="1:5" ht="48" thickBot="1">
      <c r="A32" s="207" t="s">
        <v>101</v>
      </c>
      <c r="B32" s="200" t="s">
        <v>182</v>
      </c>
      <c r="C32" s="201"/>
      <c r="D32" s="202">
        <f>D33+D35</f>
        <v>0</v>
      </c>
      <c r="E32" s="241">
        <f>E33+E35</f>
        <v>6798</v>
      </c>
    </row>
    <row r="33" spans="1:5" ht="63">
      <c r="A33" s="206" t="s">
        <v>256</v>
      </c>
      <c r="B33" s="191" t="s">
        <v>183</v>
      </c>
      <c r="C33" s="192"/>
      <c r="D33" s="193">
        <f>SUM(D34:D34)</f>
        <v>0</v>
      </c>
      <c r="E33" s="238">
        <f>SUM(E34:E34)</f>
        <v>3046.8</v>
      </c>
    </row>
    <row r="34" spans="1:5" ht="141.75">
      <c r="A34" s="184" t="s">
        <v>510</v>
      </c>
      <c r="B34" s="33" t="s">
        <v>184</v>
      </c>
      <c r="C34" s="182">
        <v>600</v>
      </c>
      <c r="D34" s="246"/>
      <c r="E34" s="239">
        <v>3046.8</v>
      </c>
    </row>
    <row r="35" spans="1:5" ht="63">
      <c r="A35" s="185" t="s">
        <v>261</v>
      </c>
      <c r="B35" s="32" t="s">
        <v>185</v>
      </c>
      <c r="C35" s="181"/>
      <c r="D35" s="183">
        <f>SUM(D36:D36)</f>
        <v>0</v>
      </c>
      <c r="E35" s="243">
        <f>SUM(E36:E36)</f>
        <v>3751.2</v>
      </c>
    </row>
    <row r="36" spans="1:5" ht="142.5" thickBot="1">
      <c r="A36" s="184" t="s">
        <v>511</v>
      </c>
      <c r="B36" s="33" t="s">
        <v>186</v>
      </c>
      <c r="C36" s="182">
        <v>600</v>
      </c>
      <c r="D36" s="246"/>
      <c r="E36" s="239">
        <v>3751.2</v>
      </c>
    </row>
    <row r="37" spans="1:5" ht="63.75" thickBot="1">
      <c r="A37" s="207" t="s">
        <v>262</v>
      </c>
      <c r="B37" s="200" t="s">
        <v>187</v>
      </c>
      <c r="C37" s="201"/>
      <c r="D37" s="202">
        <f>D38+D40+D45</f>
        <v>12987.42</v>
      </c>
      <c r="E37" s="241">
        <f>E38+E40+E45</f>
        <v>16739.42</v>
      </c>
    </row>
    <row r="38" spans="1:5" ht="63">
      <c r="A38" s="206" t="s">
        <v>331</v>
      </c>
      <c r="B38" s="191" t="s">
        <v>188</v>
      </c>
      <c r="C38" s="192"/>
      <c r="D38" s="193">
        <f>D39</f>
        <v>0</v>
      </c>
      <c r="E38" s="238">
        <f>E39</f>
        <v>1020</v>
      </c>
    </row>
    <row r="39" spans="1:5" ht="110.25">
      <c r="A39" s="179" t="s">
        <v>500</v>
      </c>
      <c r="B39" s="34" t="s">
        <v>332</v>
      </c>
      <c r="C39" s="225">
        <v>200</v>
      </c>
      <c r="D39" s="248"/>
      <c r="E39" s="244">
        <v>1020</v>
      </c>
    </row>
    <row r="40" spans="1:5" ht="78.75">
      <c r="A40" s="185" t="s">
        <v>333</v>
      </c>
      <c r="B40" s="32" t="s">
        <v>189</v>
      </c>
      <c r="C40" s="181"/>
      <c r="D40" s="183">
        <f>D41+D42+D43+D44</f>
        <v>12987.42</v>
      </c>
      <c r="E40" s="183">
        <f>E41+E42+E43+E44</f>
        <v>15149.42</v>
      </c>
    </row>
    <row r="41" spans="1:5" ht="126">
      <c r="A41" s="179" t="s">
        <v>33</v>
      </c>
      <c r="B41" s="34" t="s">
        <v>334</v>
      </c>
      <c r="C41" s="225">
        <v>200</v>
      </c>
      <c r="D41" s="248">
        <v>-229.69</v>
      </c>
      <c r="E41" s="244">
        <v>1932.31</v>
      </c>
    </row>
    <row r="42" spans="1:5" ht="110.25">
      <c r="A42" s="179" t="s">
        <v>603</v>
      </c>
      <c r="B42" s="34" t="s">
        <v>151</v>
      </c>
      <c r="C42" s="225">
        <v>200</v>
      </c>
      <c r="D42" s="248">
        <v>98.5</v>
      </c>
      <c r="E42" s="244">
        <v>98.5</v>
      </c>
    </row>
    <row r="43" spans="1:5" ht="220.5">
      <c r="A43" s="179" t="s">
        <v>148</v>
      </c>
      <c r="B43" s="34" t="s">
        <v>147</v>
      </c>
      <c r="C43" s="225">
        <v>200</v>
      </c>
      <c r="D43" s="248">
        <v>12987.42</v>
      </c>
      <c r="E43" s="244">
        <v>12987.42</v>
      </c>
    </row>
    <row r="44" spans="1:5" ht="236.25">
      <c r="A44" s="179" t="s">
        <v>149</v>
      </c>
      <c r="B44" s="34" t="s">
        <v>150</v>
      </c>
      <c r="C44" s="225">
        <v>200</v>
      </c>
      <c r="D44" s="248">
        <v>131.19</v>
      </c>
      <c r="E44" s="244">
        <v>131.19</v>
      </c>
    </row>
    <row r="45" spans="1:5" ht="78.75">
      <c r="A45" s="185" t="s">
        <v>341</v>
      </c>
      <c r="B45" s="32" t="s">
        <v>190</v>
      </c>
      <c r="C45" s="181"/>
      <c r="D45" s="183">
        <f>SUM(D46:D46)</f>
        <v>0</v>
      </c>
      <c r="E45" s="243">
        <f>SUM(E46:E46)</f>
        <v>570</v>
      </c>
    </row>
    <row r="46" spans="1:5" ht="141.75">
      <c r="A46" s="184" t="s">
        <v>608</v>
      </c>
      <c r="B46" s="33" t="s">
        <v>191</v>
      </c>
      <c r="C46" s="182">
        <v>300</v>
      </c>
      <c r="D46" s="250"/>
      <c r="E46" s="239">
        <v>570</v>
      </c>
    </row>
    <row r="47" spans="1:5" ht="48" thickBot="1">
      <c r="A47" s="212" t="s">
        <v>14</v>
      </c>
      <c r="B47" s="213" t="s">
        <v>543</v>
      </c>
      <c r="C47" s="214"/>
      <c r="D47" s="215">
        <f>D48+D50</f>
        <v>0</v>
      </c>
      <c r="E47" s="242">
        <f>E48+E50</f>
        <v>450</v>
      </c>
    </row>
    <row r="48" spans="1:5" ht="63">
      <c r="A48" s="206" t="s">
        <v>15</v>
      </c>
      <c r="B48" s="191" t="s">
        <v>544</v>
      </c>
      <c r="C48" s="192"/>
      <c r="D48" s="193">
        <f>D49</f>
        <v>0</v>
      </c>
      <c r="E48" s="238">
        <f>E49</f>
        <v>250</v>
      </c>
    </row>
    <row r="49" spans="1:5" ht="126">
      <c r="A49" s="184" t="s">
        <v>34</v>
      </c>
      <c r="B49" s="33" t="s">
        <v>546</v>
      </c>
      <c r="C49" s="182">
        <v>200</v>
      </c>
      <c r="D49" s="246"/>
      <c r="E49" s="239">
        <v>250</v>
      </c>
    </row>
    <row r="50" spans="1:5" ht="63">
      <c r="A50" s="185" t="s">
        <v>468</v>
      </c>
      <c r="B50" s="32" t="s">
        <v>545</v>
      </c>
      <c r="C50" s="181"/>
      <c r="D50" s="183">
        <f>D51</f>
        <v>0</v>
      </c>
      <c r="E50" s="243">
        <f>E51</f>
        <v>200</v>
      </c>
    </row>
    <row r="51" spans="1:5" ht="95.25" thickBot="1">
      <c r="A51" s="203" t="s">
        <v>35</v>
      </c>
      <c r="B51" s="37" t="s">
        <v>416</v>
      </c>
      <c r="C51" s="199">
        <v>200</v>
      </c>
      <c r="D51" s="247"/>
      <c r="E51" s="240">
        <v>200</v>
      </c>
    </row>
    <row r="52" spans="1:5" ht="48" thickBot="1">
      <c r="A52" s="207" t="s">
        <v>257</v>
      </c>
      <c r="B52" s="200" t="s">
        <v>542</v>
      </c>
      <c r="C52" s="201"/>
      <c r="D52" s="202">
        <f>D53+D59+D83</f>
        <v>0</v>
      </c>
      <c r="E52" s="241">
        <f>E53+E59+E83</f>
        <v>164465.7</v>
      </c>
    </row>
    <row r="53" spans="1:5" ht="47.25">
      <c r="A53" s="206" t="s">
        <v>258</v>
      </c>
      <c r="B53" s="191" t="s">
        <v>547</v>
      </c>
      <c r="C53" s="192"/>
      <c r="D53" s="193">
        <f>SUM(D54:D58)</f>
        <v>0</v>
      </c>
      <c r="E53" s="238">
        <f>SUM(E54:E58)</f>
        <v>58083.2</v>
      </c>
    </row>
    <row r="54" spans="1:5" ht="126">
      <c r="A54" s="184" t="s">
        <v>56</v>
      </c>
      <c r="B54" s="33" t="s">
        <v>541</v>
      </c>
      <c r="C54" s="182">
        <v>600</v>
      </c>
      <c r="D54" s="250"/>
      <c r="E54" s="239">
        <v>26488.3</v>
      </c>
    </row>
    <row r="55" spans="1:5" ht="110.25">
      <c r="A55" s="184" t="s">
        <v>53</v>
      </c>
      <c r="B55" s="33" t="s">
        <v>548</v>
      </c>
      <c r="C55" s="182">
        <v>600</v>
      </c>
      <c r="D55" s="246"/>
      <c r="E55" s="239">
        <v>7719.4</v>
      </c>
    </row>
    <row r="56" spans="1:5" ht="189">
      <c r="A56" s="186" t="s">
        <v>54</v>
      </c>
      <c r="B56" s="33" t="s">
        <v>549</v>
      </c>
      <c r="C56" s="182">
        <v>600</v>
      </c>
      <c r="D56" s="246"/>
      <c r="E56" s="239">
        <v>1213.4</v>
      </c>
    </row>
    <row r="57" spans="1:5" ht="157.5">
      <c r="A57" s="52" t="s">
        <v>55</v>
      </c>
      <c r="B57" s="33" t="s">
        <v>550</v>
      </c>
      <c r="C57" s="182">
        <v>600</v>
      </c>
      <c r="D57" s="246"/>
      <c r="E57" s="239">
        <v>1900.8</v>
      </c>
    </row>
    <row r="58" spans="1:5" ht="220.5">
      <c r="A58" s="52" t="s">
        <v>507</v>
      </c>
      <c r="B58" s="33" t="s">
        <v>551</v>
      </c>
      <c r="C58" s="182">
        <v>600</v>
      </c>
      <c r="D58" s="250"/>
      <c r="E58" s="239">
        <v>20761.3</v>
      </c>
    </row>
    <row r="59" spans="1:5" ht="63">
      <c r="A59" s="178" t="s">
        <v>259</v>
      </c>
      <c r="B59" s="32" t="s">
        <v>552</v>
      </c>
      <c r="C59" s="181"/>
      <c r="D59" s="243">
        <f>SUM(D60:D82)</f>
        <v>0</v>
      </c>
      <c r="E59" s="243">
        <f>SUM(E60:E82)</f>
        <v>103157.3</v>
      </c>
    </row>
    <row r="60" spans="1:5" ht="126">
      <c r="A60" s="52" t="s">
        <v>69</v>
      </c>
      <c r="B60" s="33" t="s">
        <v>553</v>
      </c>
      <c r="C60" s="182">
        <v>600</v>
      </c>
      <c r="D60" s="250"/>
      <c r="E60" s="239">
        <v>25346.3</v>
      </c>
    </row>
    <row r="61" spans="1:5" ht="141.75">
      <c r="A61" s="52" t="s">
        <v>237</v>
      </c>
      <c r="B61" s="33" t="s">
        <v>417</v>
      </c>
      <c r="C61" s="182">
        <v>100</v>
      </c>
      <c r="D61" s="246"/>
      <c r="E61" s="239">
        <v>2560.8</v>
      </c>
    </row>
    <row r="62" spans="1:5" ht="110.25">
      <c r="A62" s="52" t="s">
        <v>36</v>
      </c>
      <c r="B62" s="33" t="s">
        <v>417</v>
      </c>
      <c r="C62" s="182">
        <v>200</v>
      </c>
      <c r="D62" s="246"/>
      <c r="E62" s="239">
        <v>9527</v>
      </c>
    </row>
    <row r="63" spans="1:5" ht="94.5">
      <c r="A63" s="52" t="s">
        <v>397</v>
      </c>
      <c r="B63" s="33" t="s">
        <v>417</v>
      </c>
      <c r="C63" s="182">
        <v>800</v>
      </c>
      <c r="D63" s="246"/>
      <c r="E63" s="239">
        <v>265.2</v>
      </c>
    </row>
    <row r="64" spans="1:5" ht="110.25">
      <c r="A64" s="52" t="s">
        <v>37</v>
      </c>
      <c r="B64" s="33" t="s">
        <v>418</v>
      </c>
      <c r="C64" s="182">
        <v>200</v>
      </c>
      <c r="D64" s="246"/>
      <c r="E64" s="239">
        <v>65.5</v>
      </c>
    </row>
    <row r="65" spans="1:5" ht="110.25">
      <c r="A65" s="52" t="s">
        <v>31</v>
      </c>
      <c r="B65" s="33" t="s">
        <v>30</v>
      </c>
      <c r="C65" s="182">
        <v>200</v>
      </c>
      <c r="D65" s="250"/>
      <c r="E65" s="239">
        <v>745</v>
      </c>
    </row>
    <row r="66" spans="1:5" ht="141.75">
      <c r="A66" s="290" t="s">
        <v>171</v>
      </c>
      <c r="B66" s="33" t="s">
        <v>602</v>
      </c>
      <c r="C66" s="182">
        <v>200</v>
      </c>
      <c r="D66" s="246"/>
      <c r="E66" s="239">
        <v>2.6</v>
      </c>
    </row>
    <row r="67" spans="1:5" ht="141.75">
      <c r="A67" s="290" t="s">
        <v>239</v>
      </c>
      <c r="B67" s="33" t="s">
        <v>602</v>
      </c>
      <c r="C67" s="182">
        <v>600</v>
      </c>
      <c r="D67" s="246"/>
      <c r="E67" s="239">
        <v>13.5</v>
      </c>
    </row>
    <row r="68" spans="1:5" ht="126">
      <c r="A68" s="290" t="s">
        <v>227</v>
      </c>
      <c r="B68" s="33" t="s">
        <v>226</v>
      </c>
      <c r="C68" s="182">
        <v>600</v>
      </c>
      <c r="D68" s="250"/>
      <c r="E68" s="239"/>
    </row>
    <row r="69" spans="1:5" ht="110.25">
      <c r="A69" s="290" t="s">
        <v>52</v>
      </c>
      <c r="B69" s="33" t="s">
        <v>51</v>
      </c>
      <c r="C69" s="182">
        <v>200</v>
      </c>
      <c r="D69" s="246"/>
      <c r="E69" s="239">
        <v>261.8</v>
      </c>
    </row>
    <row r="70" spans="1:5" ht="110.25">
      <c r="A70" s="290" t="s">
        <v>240</v>
      </c>
      <c r="B70" s="33" t="s">
        <v>51</v>
      </c>
      <c r="C70" s="182">
        <v>600</v>
      </c>
      <c r="D70" s="246"/>
      <c r="E70" s="239">
        <v>1332.3</v>
      </c>
    </row>
    <row r="71" spans="1:5" ht="157.5">
      <c r="A71" s="184" t="s">
        <v>506</v>
      </c>
      <c r="B71" s="33" t="s">
        <v>558</v>
      </c>
      <c r="C71" s="182">
        <v>200</v>
      </c>
      <c r="D71" s="250"/>
      <c r="E71" s="239">
        <v>298.9</v>
      </c>
    </row>
    <row r="72" spans="1:5" ht="173.25">
      <c r="A72" s="184" t="s">
        <v>514</v>
      </c>
      <c r="B72" s="33" t="s">
        <v>558</v>
      </c>
      <c r="C72" s="182">
        <v>600</v>
      </c>
      <c r="D72" s="246"/>
      <c r="E72" s="239">
        <v>74.8</v>
      </c>
    </row>
    <row r="73" spans="1:5" ht="157.5">
      <c r="A73" s="52" t="s">
        <v>609</v>
      </c>
      <c r="B73" s="33" t="s">
        <v>557</v>
      </c>
      <c r="C73" s="182">
        <v>300</v>
      </c>
      <c r="D73" s="246"/>
      <c r="E73" s="239">
        <v>98.3</v>
      </c>
    </row>
    <row r="74" spans="1:5" ht="173.25">
      <c r="A74" s="52" t="s">
        <v>515</v>
      </c>
      <c r="B74" s="33" t="s">
        <v>557</v>
      </c>
      <c r="C74" s="182">
        <v>600</v>
      </c>
      <c r="D74" s="246"/>
      <c r="E74" s="239">
        <v>32.5</v>
      </c>
    </row>
    <row r="75" spans="1:5" ht="267.75">
      <c r="A75" s="52" t="s">
        <v>238</v>
      </c>
      <c r="B75" s="33" t="s">
        <v>554</v>
      </c>
      <c r="C75" s="182">
        <v>100</v>
      </c>
      <c r="D75" s="246">
        <v>348.6</v>
      </c>
      <c r="E75" s="239">
        <v>12287.3</v>
      </c>
    </row>
    <row r="76" spans="1:5" ht="221.25" thickBot="1">
      <c r="A76" s="52" t="s">
        <v>47</v>
      </c>
      <c r="B76" s="33" t="s">
        <v>554</v>
      </c>
      <c r="C76" s="182">
        <v>200</v>
      </c>
      <c r="D76" s="246">
        <v>334.8</v>
      </c>
      <c r="E76" s="240">
        <v>1292.4</v>
      </c>
    </row>
    <row r="77" spans="1:5" ht="236.25">
      <c r="A77" s="230" t="s">
        <v>501</v>
      </c>
      <c r="B77" s="33" t="s">
        <v>554</v>
      </c>
      <c r="C77" s="182">
        <v>600</v>
      </c>
      <c r="D77" s="255">
        <v>-683.4</v>
      </c>
      <c r="E77" s="258">
        <v>44793.5</v>
      </c>
    </row>
    <row r="78" spans="1:5" ht="126">
      <c r="A78" s="230" t="s">
        <v>615</v>
      </c>
      <c r="B78" s="33" t="s">
        <v>518</v>
      </c>
      <c r="C78" s="182">
        <v>600</v>
      </c>
      <c r="D78" s="255"/>
      <c r="E78" s="259">
        <v>134.4</v>
      </c>
    </row>
    <row r="79" spans="1:5" ht="110.25">
      <c r="A79" s="52" t="s">
        <v>395</v>
      </c>
      <c r="B79" s="33" t="s">
        <v>2</v>
      </c>
      <c r="C79" s="182">
        <v>200</v>
      </c>
      <c r="D79" s="255"/>
      <c r="E79" s="259"/>
    </row>
    <row r="80" spans="1:5" ht="126">
      <c r="A80" s="230" t="s">
        <v>1</v>
      </c>
      <c r="B80" s="33" t="s">
        <v>2</v>
      </c>
      <c r="C80" s="182">
        <v>600</v>
      </c>
      <c r="D80" s="255"/>
      <c r="E80" s="259"/>
    </row>
    <row r="81" spans="1:5" ht="141.75">
      <c r="A81" s="216" t="s">
        <v>502</v>
      </c>
      <c r="B81" s="33" t="s">
        <v>247</v>
      </c>
      <c r="C81" s="182">
        <v>600</v>
      </c>
      <c r="D81" s="255"/>
      <c r="E81" s="259">
        <v>25.2</v>
      </c>
    </row>
    <row r="82" spans="1:5" ht="141.75">
      <c r="A82" s="289" t="s">
        <v>617</v>
      </c>
      <c r="B82" s="33" t="s">
        <v>616</v>
      </c>
      <c r="C82" s="182">
        <v>600</v>
      </c>
      <c r="D82" s="287"/>
      <c r="E82" s="259">
        <v>4000</v>
      </c>
    </row>
    <row r="83" spans="1:5" ht="47.25">
      <c r="A83" s="178" t="s">
        <v>340</v>
      </c>
      <c r="B83" s="32" t="s">
        <v>555</v>
      </c>
      <c r="C83" s="181"/>
      <c r="D83" s="256">
        <f>D84</f>
        <v>0</v>
      </c>
      <c r="E83" s="260">
        <f>E84</f>
        <v>3225.2</v>
      </c>
    </row>
    <row r="84" spans="1:5" ht="126.75" thickBot="1">
      <c r="A84" s="198" t="s">
        <v>503</v>
      </c>
      <c r="B84" s="37" t="s">
        <v>556</v>
      </c>
      <c r="C84" s="199">
        <v>600</v>
      </c>
      <c r="D84" s="257"/>
      <c r="E84" s="261">
        <v>3225.2</v>
      </c>
    </row>
    <row r="85" spans="1:5" ht="63.75" thickBot="1">
      <c r="A85" s="208" t="s">
        <v>469</v>
      </c>
      <c r="B85" s="200" t="s">
        <v>559</v>
      </c>
      <c r="C85" s="201"/>
      <c r="D85" s="202">
        <f>D86+D88+D90</f>
        <v>0</v>
      </c>
      <c r="E85" s="241">
        <f>E86+E88+E90</f>
        <v>589.4</v>
      </c>
    </row>
    <row r="86" spans="1:5" ht="78.75">
      <c r="A86" s="190" t="s">
        <v>470</v>
      </c>
      <c r="B86" s="191" t="s">
        <v>560</v>
      </c>
      <c r="C86" s="192"/>
      <c r="D86" s="193">
        <f>D87</f>
        <v>0</v>
      </c>
      <c r="E86" s="238">
        <f>E87</f>
        <v>425</v>
      </c>
    </row>
    <row r="87" spans="1:5" ht="126">
      <c r="A87" s="52" t="s">
        <v>48</v>
      </c>
      <c r="B87" s="33" t="s">
        <v>419</v>
      </c>
      <c r="C87" s="182">
        <v>200</v>
      </c>
      <c r="D87" s="246"/>
      <c r="E87" s="239">
        <v>425</v>
      </c>
    </row>
    <row r="88" spans="1:5" ht="78.75">
      <c r="A88" s="178" t="s">
        <v>471</v>
      </c>
      <c r="B88" s="32" t="s">
        <v>561</v>
      </c>
      <c r="C88" s="181"/>
      <c r="D88" s="183">
        <f>D89</f>
        <v>0</v>
      </c>
      <c r="E88" s="243">
        <f>E89</f>
        <v>160</v>
      </c>
    </row>
    <row r="89" spans="1:5" ht="126">
      <c r="A89" s="52" t="s">
        <v>49</v>
      </c>
      <c r="B89" s="33" t="s">
        <v>420</v>
      </c>
      <c r="C89" s="182">
        <v>200</v>
      </c>
      <c r="D89" s="246"/>
      <c r="E89" s="239">
        <v>160</v>
      </c>
    </row>
    <row r="90" spans="1:5" ht="78.75">
      <c r="A90" s="178" t="s">
        <v>335</v>
      </c>
      <c r="B90" s="32" t="s">
        <v>562</v>
      </c>
      <c r="C90" s="181"/>
      <c r="D90" s="183">
        <f>D91</f>
        <v>0</v>
      </c>
      <c r="E90" s="243">
        <f>E91</f>
        <v>4.4</v>
      </c>
    </row>
    <row r="91" spans="1:5" ht="126.75" thickBot="1">
      <c r="A91" s="52" t="s">
        <v>38</v>
      </c>
      <c r="B91" s="37" t="s">
        <v>421</v>
      </c>
      <c r="C91" s="199">
        <v>200</v>
      </c>
      <c r="D91" s="247"/>
      <c r="E91" s="240">
        <v>4.4</v>
      </c>
    </row>
    <row r="92" spans="1:5" ht="48" thickBot="1">
      <c r="A92" s="208" t="s">
        <v>336</v>
      </c>
      <c r="B92" s="200" t="s">
        <v>563</v>
      </c>
      <c r="C92" s="201"/>
      <c r="D92" s="202">
        <f>D93</f>
        <v>0</v>
      </c>
      <c r="E92" s="241">
        <f>E93</f>
        <v>4218</v>
      </c>
    </row>
    <row r="93" spans="1:5" ht="63">
      <c r="A93" s="190" t="s">
        <v>260</v>
      </c>
      <c r="B93" s="191" t="s">
        <v>564</v>
      </c>
      <c r="C93" s="192"/>
      <c r="D93" s="193">
        <f>SUM(D94:D96)</f>
        <v>0</v>
      </c>
      <c r="E93" s="238">
        <f>SUM(E94:E96)</f>
        <v>4218</v>
      </c>
    </row>
    <row r="94" spans="1:5" ht="157.5">
      <c r="A94" s="52" t="s">
        <v>306</v>
      </c>
      <c r="B94" s="33" t="s">
        <v>422</v>
      </c>
      <c r="C94" s="182">
        <v>100</v>
      </c>
      <c r="D94" s="246"/>
      <c r="E94" s="239">
        <v>3682.16</v>
      </c>
    </row>
    <row r="95" spans="1:5" ht="126">
      <c r="A95" s="52" t="s">
        <v>39</v>
      </c>
      <c r="B95" s="33" t="s">
        <v>422</v>
      </c>
      <c r="C95" s="182">
        <v>200</v>
      </c>
      <c r="D95" s="246"/>
      <c r="E95" s="239">
        <v>523.96</v>
      </c>
    </row>
    <row r="96" spans="1:5" ht="111" thickBot="1">
      <c r="A96" s="52" t="s">
        <v>233</v>
      </c>
      <c r="B96" s="33" t="s">
        <v>422</v>
      </c>
      <c r="C96" s="182">
        <v>800</v>
      </c>
      <c r="D96" s="246"/>
      <c r="E96" s="239">
        <v>11.88</v>
      </c>
    </row>
    <row r="97" spans="1:5" ht="32.25" thickBot="1">
      <c r="A97" s="208" t="s">
        <v>435</v>
      </c>
      <c r="B97" s="200" t="s">
        <v>565</v>
      </c>
      <c r="C97" s="201"/>
      <c r="D97" s="202">
        <f>D98</f>
        <v>0</v>
      </c>
      <c r="E97" s="241">
        <f>E98</f>
        <v>23759.900000000005</v>
      </c>
    </row>
    <row r="98" spans="1:5" ht="15.75">
      <c r="A98" s="190" t="s">
        <v>467</v>
      </c>
      <c r="B98" s="191" t="s">
        <v>566</v>
      </c>
      <c r="C98" s="192"/>
      <c r="D98" s="193">
        <f>SUM(D99:D110)</f>
        <v>0</v>
      </c>
      <c r="E98" s="238">
        <f>SUM(E99:E110)</f>
        <v>23759.900000000005</v>
      </c>
    </row>
    <row r="99" spans="1:5" ht="126">
      <c r="A99" s="184" t="s">
        <v>307</v>
      </c>
      <c r="B99" s="33" t="s">
        <v>9</v>
      </c>
      <c r="C99" s="182">
        <v>100</v>
      </c>
      <c r="D99" s="246"/>
      <c r="E99" s="239">
        <v>14137.6</v>
      </c>
    </row>
    <row r="100" spans="1:5" ht="94.5">
      <c r="A100" s="184" t="s">
        <v>40</v>
      </c>
      <c r="B100" s="33" t="s">
        <v>9</v>
      </c>
      <c r="C100" s="182">
        <v>200</v>
      </c>
      <c r="D100" s="246"/>
      <c r="E100" s="239">
        <v>6400.1</v>
      </c>
    </row>
    <row r="101" spans="1:5" ht="78.75">
      <c r="A101" s="184" t="s">
        <v>234</v>
      </c>
      <c r="B101" s="33" t="s">
        <v>9</v>
      </c>
      <c r="C101" s="182">
        <v>800</v>
      </c>
      <c r="D101" s="246"/>
      <c r="E101" s="239">
        <v>57</v>
      </c>
    </row>
    <row r="102" spans="1:5" ht="126">
      <c r="A102" s="184" t="s">
        <v>384</v>
      </c>
      <c r="B102" s="33" t="s">
        <v>423</v>
      </c>
      <c r="C102" s="182">
        <v>100</v>
      </c>
      <c r="D102" s="246"/>
      <c r="E102" s="239">
        <v>1001.2</v>
      </c>
    </row>
    <row r="103" spans="1:5" ht="94.5">
      <c r="A103" s="184" t="s">
        <v>41</v>
      </c>
      <c r="B103" s="33" t="s">
        <v>424</v>
      </c>
      <c r="C103" s="182">
        <v>200</v>
      </c>
      <c r="D103" s="246"/>
      <c r="E103" s="239">
        <v>350</v>
      </c>
    </row>
    <row r="104" spans="1:5" ht="94.5">
      <c r="A104" s="184" t="s">
        <v>42</v>
      </c>
      <c r="B104" s="33" t="s">
        <v>425</v>
      </c>
      <c r="C104" s="182">
        <v>200</v>
      </c>
      <c r="D104" s="246"/>
      <c r="E104" s="239">
        <v>315.1</v>
      </c>
    </row>
    <row r="105" spans="1:5" ht="94.5">
      <c r="A105" s="184" t="s">
        <v>43</v>
      </c>
      <c r="B105" s="33" t="s">
        <v>426</v>
      </c>
      <c r="C105" s="182">
        <v>200</v>
      </c>
      <c r="D105" s="246"/>
      <c r="E105" s="239">
        <v>315</v>
      </c>
    </row>
    <row r="106" spans="1:5" ht="110.25">
      <c r="A106" s="184" t="s">
        <v>44</v>
      </c>
      <c r="B106" s="33" t="s">
        <v>427</v>
      </c>
      <c r="C106" s="182">
        <v>200</v>
      </c>
      <c r="D106" s="246"/>
      <c r="E106" s="239">
        <v>10.9</v>
      </c>
    </row>
    <row r="107" spans="1:5" ht="94.5">
      <c r="A107" s="184" t="s">
        <v>610</v>
      </c>
      <c r="B107" s="33" t="s">
        <v>427</v>
      </c>
      <c r="C107" s="182">
        <v>300</v>
      </c>
      <c r="D107" s="246"/>
      <c r="E107" s="239">
        <v>722.2</v>
      </c>
    </row>
    <row r="108" spans="1:5" ht="94.5">
      <c r="A108" s="184" t="s">
        <v>45</v>
      </c>
      <c r="B108" s="33" t="s">
        <v>567</v>
      </c>
      <c r="C108" s="182">
        <v>200</v>
      </c>
      <c r="D108" s="246"/>
      <c r="E108" s="239">
        <v>10.9</v>
      </c>
    </row>
    <row r="109" spans="1:5" ht="141.75">
      <c r="A109" s="184" t="s">
        <v>337</v>
      </c>
      <c r="B109" s="33" t="s">
        <v>568</v>
      </c>
      <c r="C109" s="182">
        <v>100</v>
      </c>
      <c r="D109" s="246"/>
      <c r="E109" s="239">
        <v>378.2</v>
      </c>
    </row>
    <row r="110" spans="1:5" ht="95.25" thickBot="1">
      <c r="A110" s="184" t="s">
        <v>495</v>
      </c>
      <c r="B110" s="37" t="s">
        <v>568</v>
      </c>
      <c r="C110" s="199">
        <v>200</v>
      </c>
      <c r="D110" s="247"/>
      <c r="E110" s="240">
        <v>61.7</v>
      </c>
    </row>
    <row r="111" spans="1:5" ht="48" thickBot="1">
      <c r="A111" s="207" t="s">
        <v>389</v>
      </c>
      <c r="B111" s="200" t="s">
        <v>569</v>
      </c>
      <c r="C111" s="201"/>
      <c r="D111" s="202">
        <f>D112</f>
        <v>0</v>
      </c>
      <c r="E111" s="241">
        <f>E112</f>
        <v>3457.6</v>
      </c>
    </row>
    <row r="112" spans="1:5" ht="15.75">
      <c r="A112" s="206" t="s">
        <v>467</v>
      </c>
      <c r="B112" s="191" t="s">
        <v>570</v>
      </c>
      <c r="C112" s="192"/>
      <c r="D112" s="193">
        <f>SUM(D113:D118)</f>
        <v>0</v>
      </c>
      <c r="E112" s="238">
        <f>SUM(E113:E118)</f>
        <v>3457.6</v>
      </c>
    </row>
    <row r="113" spans="1:5" ht="126">
      <c r="A113" s="184" t="s">
        <v>307</v>
      </c>
      <c r="B113" s="33" t="s">
        <v>428</v>
      </c>
      <c r="C113" s="182">
        <v>100</v>
      </c>
      <c r="D113" s="246"/>
      <c r="E113" s="239">
        <v>2677.1</v>
      </c>
    </row>
    <row r="114" spans="1:5" ht="94.5">
      <c r="A114" s="184" t="s">
        <v>40</v>
      </c>
      <c r="B114" s="33" t="s">
        <v>428</v>
      </c>
      <c r="C114" s="182">
        <v>200</v>
      </c>
      <c r="D114" s="246"/>
      <c r="E114" s="239">
        <v>468.2</v>
      </c>
    </row>
    <row r="115" spans="1:5" ht="78.75">
      <c r="A115" s="184" t="s">
        <v>234</v>
      </c>
      <c r="B115" s="33" t="s">
        <v>428</v>
      </c>
      <c r="C115" s="182">
        <v>800</v>
      </c>
      <c r="D115" s="246"/>
      <c r="E115" s="239">
        <v>6.4</v>
      </c>
    </row>
    <row r="116" spans="1:5" ht="94.5">
      <c r="A116" s="184" t="s">
        <v>42</v>
      </c>
      <c r="B116" s="33" t="s">
        <v>429</v>
      </c>
      <c r="C116" s="182">
        <v>200</v>
      </c>
      <c r="D116" s="246"/>
      <c r="E116" s="239">
        <v>89</v>
      </c>
    </row>
    <row r="117" spans="1:5" ht="157.5">
      <c r="A117" s="184" t="s">
        <v>496</v>
      </c>
      <c r="B117" s="33" t="s">
        <v>571</v>
      </c>
      <c r="C117" s="182">
        <v>200</v>
      </c>
      <c r="D117" s="246"/>
      <c r="E117" s="239">
        <v>79.9</v>
      </c>
    </row>
    <row r="118" spans="1:5" ht="158.25" thickBot="1">
      <c r="A118" s="203" t="s">
        <v>497</v>
      </c>
      <c r="B118" s="37" t="s">
        <v>572</v>
      </c>
      <c r="C118" s="199">
        <v>200</v>
      </c>
      <c r="D118" s="247"/>
      <c r="E118" s="240">
        <v>137</v>
      </c>
    </row>
    <row r="119" spans="1:5" ht="32.25" thickBot="1">
      <c r="A119" s="207" t="s">
        <v>103</v>
      </c>
      <c r="B119" s="200" t="s">
        <v>573</v>
      </c>
      <c r="C119" s="201"/>
      <c r="D119" s="202">
        <f>D120</f>
        <v>0</v>
      </c>
      <c r="E119" s="241">
        <f>E120</f>
        <v>1879.6999999999998</v>
      </c>
    </row>
    <row r="120" spans="1:5" ht="15.75">
      <c r="A120" s="206" t="s">
        <v>467</v>
      </c>
      <c r="B120" s="191" t="s">
        <v>574</v>
      </c>
      <c r="C120" s="192"/>
      <c r="D120" s="193">
        <f>SUM(D121:D125)</f>
        <v>0</v>
      </c>
      <c r="E120" s="238">
        <f>SUM(E121:E125)</f>
        <v>1879.6999999999998</v>
      </c>
    </row>
    <row r="121" spans="1:5" ht="126">
      <c r="A121" s="184" t="s">
        <v>307</v>
      </c>
      <c r="B121" s="33" t="s">
        <v>430</v>
      </c>
      <c r="C121" s="182">
        <v>100</v>
      </c>
      <c r="D121" s="246"/>
      <c r="E121" s="239">
        <v>634.4</v>
      </c>
    </row>
    <row r="122" spans="1:5" ht="94.5">
      <c r="A122" s="184" t="s">
        <v>40</v>
      </c>
      <c r="B122" s="33" t="s">
        <v>430</v>
      </c>
      <c r="C122" s="182">
        <v>200</v>
      </c>
      <c r="D122" s="246"/>
      <c r="E122" s="239">
        <v>436.9</v>
      </c>
    </row>
    <row r="123" spans="1:5" ht="78.75">
      <c r="A123" s="184" t="s">
        <v>234</v>
      </c>
      <c r="B123" s="33" t="s">
        <v>430</v>
      </c>
      <c r="C123" s="182">
        <v>800</v>
      </c>
      <c r="D123" s="246"/>
      <c r="E123" s="239">
        <v>12</v>
      </c>
    </row>
    <row r="124" spans="1:5" ht="126">
      <c r="A124" s="184" t="s">
        <v>338</v>
      </c>
      <c r="B124" s="33" t="s">
        <v>431</v>
      </c>
      <c r="C124" s="182">
        <v>100</v>
      </c>
      <c r="D124" s="246"/>
      <c r="E124" s="239">
        <v>783.8</v>
      </c>
    </row>
    <row r="125" spans="1:5" ht="95.25" thickBot="1">
      <c r="A125" s="203" t="s">
        <v>42</v>
      </c>
      <c r="B125" s="37" t="s">
        <v>432</v>
      </c>
      <c r="C125" s="199">
        <v>200</v>
      </c>
      <c r="D125" s="247"/>
      <c r="E125" s="240">
        <v>12.6</v>
      </c>
    </row>
    <row r="126" spans="1:5" ht="32.25" thickBot="1">
      <c r="A126" s="207" t="s">
        <v>104</v>
      </c>
      <c r="B126" s="200" t="s">
        <v>575</v>
      </c>
      <c r="C126" s="201"/>
      <c r="D126" s="202">
        <f>D127</f>
        <v>0</v>
      </c>
      <c r="E126" s="241">
        <f>E127</f>
        <v>11807.599999999999</v>
      </c>
    </row>
    <row r="127" spans="1:5" ht="15.75">
      <c r="A127" s="206" t="s">
        <v>467</v>
      </c>
      <c r="B127" s="191" t="s">
        <v>576</v>
      </c>
      <c r="C127" s="192"/>
      <c r="D127" s="193">
        <f>SUM(D128:D133)</f>
        <v>0</v>
      </c>
      <c r="E127" s="238">
        <f>SUM(E128:E133)</f>
        <v>11807.599999999999</v>
      </c>
    </row>
    <row r="128" spans="1:5" ht="126">
      <c r="A128" s="184" t="s">
        <v>307</v>
      </c>
      <c r="B128" s="33" t="s">
        <v>433</v>
      </c>
      <c r="C128" s="182">
        <v>100</v>
      </c>
      <c r="D128" s="246"/>
      <c r="E128" s="239">
        <v>3118.9</v>
      </c>
    </row>
    <row r="129" spans="1:5" ht="94.5">
      <c r="A129" s="184" t="s">
        <v>40</v>
      </c>
      <c r="B129" s="33" t="s">
        <v>433</v>
      </c>
      <c r="C129" s="182">
        <v>200</v>
      </c>
      <c r="D129" s="246"/>
      <c r="E129" s="239">
        <v>298.6</v>
      </c>
    </row>
    <row r="130" spans="1:5" ht="126">
      <c r="A130" s="184" t="s">
        <v>339</v>
      </c>
      <c r="B130" s="33" t="s">
        <v>434</v>
      </c>
      <c r="C130" s="182">
        <v>100</v>
      </c>
      <c r="D130" s="246">
        <v>2.1</v>
      </c>
      <c r="E130" s="239">
        <v>1403.4</v>
      </c>
    </row>
    <row r="131" spans="1:5" ht="78.75">
      <c r="A131" s="184" t="s">
        <v>498</v>
      </c>
      <c r="B131" s="33" t="s">
        <v>434</v>
      </c>
      <c r="C131" s="182">
        <v>200</v>
      </c>
      <c r="D131" s="246">
        <v>-2.1</v>
      </c>
      <c r="E131" s="239">
        <v>2625.9</v>
      </c>
    </row>
    <row r="132" spans="1:5" ht="78.75">
      <c r="A132" s="203" t="s">
        <v>235</v>
      </c>
      <c r="B132" s="37" t="s">
        <v>434</v>
      </c>
      <c r="C132" s="199">
        <v>800</v>
      </c>
      <c r="D132" s="247"/>
      <c r="E132" s="240">
        <v>121</v>
      </c>
    </row>
    <row r="133" spans="1:5" ht="205.5" thickBot="1">
      <c r="A133" s="52" t="s">
        <v>520</v>
      </c>
      <c r="B133" s="33" t="s">
        <v>330</v>
      </c>
      <c r="C133" s="182">
        <v>600</v>
      </c>
      <c r="D133" s="246"/>
      <c r="E133" s="239">
        <v>4239.8</v>
      </c>
    </row>
    <row r="134" spans="1:5" ht="16.5" thickBot="1">
      <c r="A134" s="207" t="s">
        <v>67</v>
      </c>
      <c r="B134" s="209"/>
      <c r="C134" s="209"/>
      <c r="D134" s="210">
        <f>D10+D14+D18+D21+D26+D29+D32+D37+D47+D52+D85+D92+D97+D111+D119+D126</f>
        <v>12987.42</v>
      </c>
      <c r="E134" s="245">
        <f>E10+E14+E18+E21+E26+E29+E32+E37+E47+E52+E85+E92+E97+E111+E119+E126</f>
        <v>242759.22000000003</v>
      </c>
    </row>
  </sheetData>
  <mergeCells count="5">
    <mergeCell ref="A5:E5"/>
    <mergeCell ref="A6:E6"/>
    <mergeCell ref="A1:E1"/>
    <mergeCell ref="A2:E2"/>
    <mergeCell ref="A3:E3"/>
  </mergeCells>
  <printOptions/>
  <pageMargins left="0.48" right="0.4" top="0.47" bottom="0.47" header="0.36" footer="0.29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O182"/>
  <sheetViews>
    <sheetView tabSelected="1" workbookViewId="0" topLeftCell="B1">
      <selection activeCell="B3" sqref="B3:I3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5" width="5.140625" style="0" customWidth="1"/>
    <col min="6" max="6" width="15.28125" style="0" customWidth="1"/>
    <col min="7" max="8" width="14.421875" style="0" customWidth="1"/>
    <col min="9" max="9" width="17.57421875" style="31" customWidth="1"/>
  </cols>
  <sheetData>
    <row r="1" spans="1:9" ht="14.25">
      <c r="A1" s="28"/>
      <c r="B1" s="329" t="s">
        <v>267</v>
      </c>
      <c r="C1" s="329"/>
      <c r="D1" s="329"/>
      <c r="E1" s="329"/>
      <c r="F1" s="329"/>
      <c r="G1" s="329"/>
      <c r="H1" s="329"/>
      <c r="I1" s="329"/>
    </row>
    <row r="2" spans="1:9" ht="13.5">
      <c r="A2" s="29"/>
      <c r="B2" s="329" t="s">
        <v>310</v>
      </c>
      <c r="C2" s="329"/>
      <c r="D2" s="329"/>
      <c r="E2" s="329"/>
      <c r="F2" s="329"/>
      <c r="G2" s="329"/>
      <c r="H2" s="329"/>
      <c r="I2" s="329"/>
    </row>
    <row r="3" spans="1:9" ht="15">
      <c r="A3" s="30"/>
      <c r="B3" s="329" t="s">
        <v>229</v>
      </c>
      <c r="C3" s="329"/>
      <c r="D3" s="329"/>
      <c r="E3" s="329"/>
      <c r="F3" s="329"/>
      <c r="G3" s="329"/>
      <c r="H3" s="329"/>
      <c r="I3" s="329"/>
    </row>
    <row r="4" spans="1:8" ht="15">
      <c r="A4" s="30"/>
      <c r="B4" s="30"/>
      <c r="C4" s="30"/>
      <c r="D4" s="30"/>
      <c r="E4" s="30"/>
      <c r="F4" s="30"/>
      <c r="G4" s="30"/>
      <c r="H4" s="30"/>
    </row>
    <row r="5" spans="1:9" ht="12.75">
      <c r="A5" s="330" t="s">
        <v>268</v>
      </c>
      <c r="B5" s="330"/>
      <c r="C5" s="330"/>
      <c r="D5" s="330"/>
      <c r="E5" s="330"/>
      <c r="F5" s="330"/>
      <c r="G5" s="330"/>
      <c r="H5" s="330"/>
      <c r="I5" s="330"/>
    </row>
    <row r="6" spans="1:9" ht="21" customHeight="1">
      <c r="A6" s="330"/>
      <c r="B6" s="330"/>
      <c r="C6" s="330"/>
      <c r="D6" s="330"/>
      <c r="E6" s="330"/>
      <c r="F6" s="330"/>
      <c r="G6" s="330"/>
      <c r="H6" s="330"/>
      <c r="I6" s="330"/>
    </row>
    <row r="7" spans="1:9" ht="15.75" thickBot="1">
      <c r="A7" s="30"/>
      <c r="B7" s="30"/>
      <c r="C7" s="30"/>
      <c r="D7" s="30"/>
      <c r="E7" s="30"/>
      <c r="F7" s="30"/>
      <c r="G7" s="30"/>
      <c r="H7" s="30"/>
      <c r="I7" s="143"/>
    </row>
    <row r="8" spans="1:9" ht="13.5" customHeight="1" thickBot="1">
      <c r="A8" s="324" t="s">
        <v>312</v>
      </c>
      <c r="B8" s="324" t="s">
        <v>311</v>
      </c>
      <c r="C8" s="324" t="s">
        <v>456</v>
      </c>
      <c r="D8" s="326" t="s">
        <v>457</v>
      </c>
      <c r="E8" s="327"/>
      <c r="F8" s="328"/>
      <c r="G8" s="324" t="s">
        <v>458</v>
      </c>
      <c r="H8" s="235"/>
      <c r="I8" s="322" t="s">
        <v>265</v>
      </c>
    </row>
    <row r="9" spans="1:9" ht="39" thickBot="1">
      <c r="A9" s="325"/>
      <c r="B9" s="325"/>
      <c r="C9" s="325"/>
      <c r="D9" s="129" t="s">
        <v>352</v>
      </c>
      <c r="E9" s="129" t="s">
        <v>353</v>
      </c>
      <c r="F9" s="129" t="s">
        <v>272</v>
      </c>
      <c r="G9" s="325"/>
      <c r="H9" s="129"/>
      <c r="I9" s="323"/>
    </row>
    <row r="10" spans="1:9" ht="16.5" thickBot="1">
      <c r="A10" s="46" t="s">
        <v>459</v>
      </c>
      <c r="B10" s="44"/>
      <c r="C10" s="44"/>
      <c r="D10" s="44"/>
      <c r="E10" s="44"/>
      <c r="F10" s="44"/>
      <c r="G10" s="44"/>
      <c r="H10" s="249"/>
      <c r="I10" s="134"/>
    </row>
    <row r="11" spans="1:9" ht="16.5" thickBot="1">
      <c r="A11" s="38" t="s">
        <v>246</v>
      </c>
      <c r="B11" s="39" t="s">
        <v>245</v>
      </c>
      <c r="C11" s="39"/>
      <c r="D11" s="39"/>
      <c r="E11" s="39"/>
      <c r="F11" s="39"/>
      <c r="G11" s="39"/>
      <c r="H11" s="40">
        <f>H12+H29+H32+H41+H48+H51+H56+H62</f>
        <v>12987.42</v>
      </c>
      <c r="I11" s="262">
        <f>I12+I29+I32+I41+I48+I51+I56+I62</f>
        <v>56770.62000000001</v>
      </c>
    </row>
    <row r="12" spans="1:9" ht="15.75">
      <c r="A12" s="47" t="s">
        <v>460</v>
      </c>
      <c r="B12" s="45" t="s">
        <v>245</v>
      </c>
      <c r="C12" s="45" t="s">
        <v>461</v>
      </c>
      <c r="D12" s="45"/>
      <c r="E12" s="45"/>
      <c r="F12" s="45"/>
      <c r="G12" s="45"/>
      <c r="H12" s="48">
        <f>H13+H22</f>
        <v>-229.69</v>
      </c>
      <c r="I12" s="263">
        <f>I13+I22</f>
        <v>26054.010000000006</v>
      </c>
    </row>
    <row r="13" spans="1:9" ht="70.5" customHeight="1">
      <c r="A13" s="50" t="s">
        <v>462</v>
      </c>
      <c r="B13" s="36" t="s">
        <v>245</v>
      </c>
      <c r="C13" s="36" t="s">
        <v>463</v>
      </c>
      <c r="D13" s="36"/>
      <c r="E13" s="36"/>
      <c r="F13" s="36"/>
      <c r="G13" s="36"/>
      <c r="H13" s="264">
        <f>H14+H15+H16+H17+H18+H19+H20+H21</f>
        <v>0</v>
      </c>
      <c r="I13" s="264">
        <f>SUM(I14:I21)</f>
        <v>22471.700000000004</v>
      </c>
    </row>
    <row r="14" spans="1:9" ht="157.5">
      <c r="A14" s="184" t="s">
        <v>307</v>
      </c>
      <c r="B14" s="34" t="s">
        <v>245</v>
      </c>
      <c r="C14" s="34" t="s">
        <v>463</v>
      </c>
      <c r="D14" s="34" t="s">
        <v>316</v>
      </c>
      <c r="E14" s="34" t="s">
        <v>284</v>
      </c>
      <c r="F14" s="34" t="s">
        <v>613</v>
      </c>
      <c r="G14" s="34" t="s">
        <v>317</v>
      </c>
      <c r="H14" s="280"/>
      <c r="I14" s="265">
        <v>14137.5</v>
      </c>
    </row>
    <row r="15" spans="1:9" ht="110.25">
      <c r="A15" s="184" t="s">
        <v>40</v>
      </c>
      <c r="B15" s="34" t="s">
        <v>245</v>
      </c>
      <c r="C15" s="34" t="s">
        <v>463</v>
      </c>
      <c r="D15" s="34" t="s">
        <v>316</v>
      </c>
      <c r="E15" s="34" t="s">
        <v>284</v>
      </c>
      <c r="F15" s="34" t="s">
        <v>613</v>
      </c>
      <c r="G15" s="34" t="s">
        <v>318</v>
      </c>
      <c r="H15" s="280"/>
      <c r="I15" s="265">
        <v>6400.2</v>
      </c>
    </row>
    <row r="16" spans="1:9" ht="94.5">
      <c r="A16" s="184" t="s">
        <v>234</v>
      </c>
      <c r="B16" s="34" t="s">
        <v>245</v>
      </c>
      <c r="C16" s="34" t="s">
        <v>463</v>
      </c>
      <c r="D16" s="34" t="s">
        <v>316</v>
      </c>
      <c r="E16" s="34" t="s">
        <v>284</v>
      </c>
      <c r="F16" s="34" t="s">
        <v>613</v>
      </c>
      <c r="G16" s="34" t="s">
        <v>319</v>
      </c>
      <c r="H16" s="280"/>
      <c r="I16" s="266">
        <v>57</v>
      </c>
    </row>
    <row r="17" spans="1:9" ht="141.75">
      <c r="A17" s="184" t="s">
        <v>384</v>
      </c>
      <c r="B17" s="33" t="s">
        <v>245</v>
      </c>
      <c r="C17" s="33" t="s">
        <v>463</v>
      </c>
      <c r="D17" s="33" t="s">
        <v>316</v>
      </c>
      <c r="E17" s="33" t="s">
        <v>284</v>
      </c>
      <c r="F17" s="33" t="s">
        <v>519</v>
      </c>
      <c r="G17" s="33" t="s">
        <v>317</v>
      </c>
      <c r="H17" s="281"/>
      <c r="I17" s="267">
        <v>1001.2</v>
      </c>
    </row>
    <row r="18" spans="1:9" ht="157.5">
      <c r="A18" s="52" t="s">
        <v>48</v>
      </c>
      <c r="B18" s="33" t="s">
        <v>245</v>
      </c>
      <c r="C18" s="33" t="s">
        <v>463</v>
      </c>
      <c r="D18" s="33" t="s">
        <v>169</v>
      </c>
      <c r="E18" s="33" t="s">
        <v>273</v>
      </c>
      <c r="F18" s="33" t="s">
        <v>135</v>
      </c>
      <c r="G18" s="33" t="s">
        <v>318</v>
      </c>
      <c r="H18" s="281"/>
      <c r="I18" s="267">
        <v>425</v>
      </c>
    </row>
    <row r="19" spans="1:9" ht="110.25">
      <c r="A19" s="184" t="s">
        <v>45</v>
      </c>
      <c r="B19" s="34" t="s">
        <v>245</v>
      </c>
      <c r="C19" s="34" t="s">
        <v>463</v>
      </c>
      <c r="D19" s="34" t="s">
        <v>316</v>
      </c>
      <c r="E19" s="34" t="s">
        <v>284</v>
      </c>
      <c r="F19" s="34" t="s">
        <v>320</v>
      </c>
      <c r="G19" s="33" t="s">
        <v>318</v>
      </c>
      <c r="H19" s="281"/>
      <c r="I19" s="267">
        <v>10.9</v>
      </c>
    </row>
    <row r="20" spans="1:10" ht="157.5">
      <c r="A20" s="184" t="s">
        <v>337</v>
      </c>
      <c r="B20" s="33" t="s">
        <v>245</v>
      </c>
      <c r="C20" s="33" t="s">
        <v>463</v>
      </c>
      <c r="D20" s="33" t="s">
        <v>316</v>
      </c>
      <c r="E20" s="33" t="s">
        <v>284</v>
      </c>
      <c r="F20" s="33" t="s">
        <v>321</v>
      </c>
      <c r="G20" s="33" t="s">
        <v>317</v>
      </c>
      <c r="H20" s="281"/>
      <c r="I20" s="267">
        <v>378.2</v>
      </c>
      <c r="J20" s="25"/>
    </row>
    <row r="21" spans="1:10" ht="110.25">
      <c r="A21" s="184" t="s">
        <v>495</v>
      </c>
      <c r="B21" s="33" t="s">
        <v>245</v>
      </c>
      <c r="C21" s="33" t="s">
        <v>463</v>
      </c>
      <c r="D21" s="33" t="s">
        <v>316</v>
      </c>
      <c r="E21" s="33" t="s">
        <v>284</v>
      </c>
      <c r="F21" s="33" t="s">
        <v>321</v>
      </c>
      <c r="G21" s="33" t="s">
        <v>318</v>
      </c>
      <c r="H21" s="281"/>
      <c r="I21" s="267">
        <v>61.7</v>
      </c>
      <c r="J21" s="25"/>
    </row>
    <row r="22" spans="1:10" ht="15.75">
      <c r="A22" s="50" t="s">
        <v>342</v>
      </c>
      <c r="B22" s="36" t="s">
        <v>245</v>
      </c>
      <c r="C22" s="36" t="s">
        <v>343</v>
      </c>
      <c r="D22" s="36"/>
      <c r="E22" s="36"/>
      <c r="F22" s="36"/>
      <c r="G22" s="36"/>
      <c r="H22" s="136">
        <f>H23+H24+H25+H26+H27+H28</f>
        <v>-229.69</v>
      </c>
      <c r="I22" s="268">
        <f>SUM(I23:I28)</f>
        <v>3582.31</v>
      </c>
      <c r="J22" s="25"/>
    </row>
    <row r="23" spans="1:9" ht="110.25">
      <c r="A23" s="184" t="s">
        <v>41</v>
      </c>
      <c r="B23" s="34" t="s">
        <v>245</v>
      </c>
      <c r="C23" s="34" t="s">
        <v>343</v>
      </c>
      <c r="D23" s="34" t="s">
        <v>316</v>
      </c>
      <c r="E23" s="34" t="s">
        <v>284</v>
      </c>
      <c r="F23" s="34" t="s">
        <v>114</v>
      </c>
      <c r="G23" s="34" t="s">
        <v>318</v>
      </c>
      <c r="H23" s="280"/>
      <c r="I23" s="269">
        <v>350</v>
      </c>
    </row>
    <row r="24" spans="1:9" ht="110.25">
      <c r="A24" s="184" t="s">
        <v>42</v>
      </c>
      <c r="B24" s="33" t="s">
        <v>245</v>
      </c>
      <c r="C24" s="33" t="s">
        <v>343</v>
      </c>
      <c r="D24" s="33" t="s">
        <v>316</v>
      </c>
      <c r="E24" s="33" t="s">
        <v>284</v>
      </c>
      <c r="F24" s="33" t="s">
        <v>115</v>
      </c>
      <c r="G24" s="33" t="s">
        <v>318</v>
      </c>
      <c r="H24" s="281"/>
      <c r="I24" s="267">
        <v>315.1</v>
      </c>
    </row>
    <row r="25" spans="1:15" ht="153.75" customHeight="1">
      <c r="A25" s="52" t="s">
        <v>464</v>
      </c>
      <c r="B25" s="34" t="s">
        <v>245</v>
      </c>
      <c r="C25" s="34" t="s">
        <v>343</v>
      </c>
      <c r="D25" s="34" t="s">
        <v>274</v>
      </c>
      <c r="E25" s="34" t="s">
        <v>273</v>
      </c>
      <c r="F25" s="34" t="s">
        <v>118</v>
      </c>
      <c r="G25" s="34" t="s">
        <v>318</v>
      </c>
      <c r="H25" s="280"/>
      <c r="I25" s="269">
        <v>796.8</v>
      </c>
      <c r="O25" s="135"/>
    </row>
    <row r="26" spans="1:9" ht="220.5">
      <c r="A26" s="179" t="s">
        <v>390</v>
      </c>
      <c r="B26" s="33" t="s">
        <v>245</v>
      </c>
      <c r="C26" s="33" t="s">
        <v>343</v>
      </c>
      <c r="D26" s="33" t="s">
        <v>285</v>
      </c>
      <c r="E26" s="33" t="s">
        <v>273</v>
      </c>
      <c r="F26" s="33" t="s">
        <v>120</v>
      </c>
      <c r="G26" s="33" t="s">
        <v>318</v>
      </c>
      <c r="H26" s="281"/>
      <c r="I26" s="267">
        <v>155.1</v>
      </c>
    </row>
    <row r="27" spans="1:9" ht="141.75">
      <c r="A27" s="211" t="s">
        <v>499</v>
      </c>
      <c r="B27" s="33" t="s">
        <v>245</v>
      </c>
      <c r="C27" s="33" t="s">
        <v>343</v>
      </c>
      <c r="D27" s="33" t="s">
        <v>285</v>
      </c>
      <c r="E27" s="33" t="s">
        <v>273</v>
      </c>
      <c r="F27" s="33" t="s">
        <v>121</v>
      </c>
      <c r="G27" s="33" t="s">
        <v>318</v>
      </c>
      <c r="H27" s="281"/>
      <c r="I27" s="267">
        <v>33</v>
      </c>
    </row>
    <row r="28" spans="1:9" ht="141.75">
      <c r="A28" s="179" t="s">
        <v>33</v>
      </c>
      <c r="B28" s="33" t="s">
        <v>245</v>
      </c>
      <c r="C28" s="33" t="s">
        <v>343</v>
      </c>
      <c r="D28" s="33" t="s">
        <v>225</v>
      </c>
      <c r="E28" s="33" t="s">
        <v>222</v>
      </c>
      <c r="F28" s="33" t="s">
        <v>130</v>
      </c>
      <c r="G28" s="33" t="s">
        <v>318</v>
      </c>
      <c r="H28" s="281" t="s">
        <v>152</v>
      </c>
      <c r="I28" s="267">
        <v>1932.31</v>
      </c>
    </row>
    <row r="29" spans="1:9" s="133" customFormat="1" ht="31.5">
      <c r="A29" s="50" t="s">
        <v>344</v>
      </c>
      <c r="B29" s="36" t="s">
        <v>245</v>
      </c>
      <c r="C29" s="36" t="s">
        <v>345</v>
      </c>
      <c r="D29" s="36"/>
      <c r="E29" s="36"/>
      <c r="F29" s="36"/>
      <c r="G29" s="36"/>
      <c r="H29" s="51">
        <f>H30</f>
        <v>0</v>
      </c>
      <c r="I29" s="264">
        <f>I30</f>
        <v>315</v>
      </c>
    </row>
    <row r="30" spans="1:9" s="133" customFormat="1" ht="47.25">
      <c r="A30" s="50" t="s">
        <v>407</v>
      </c>
      <c r="B30" s="36" t="s">
        <v>245</v>
      </c>
      <c r="C30" s="36" t="s">
        <v>346</v>
      </c>
      <c r="D30" s="36"/>
      <c r="E30" s="36"/>
      <c r="F30" s="36"/>
      <c r="G30" s="36"/>
      <c r="H30" s="51">
        <f>H31</f>
        <v>0</v>
      </c>
      <c r="I30" s="264">
        <f>I31</f>
        <v>315</v>
      </c>
    </row>
    <row r="31" spans="1:9" s="133" customFormat="1" ht="110.25">
      <c r="A31" s="184" t="s">
        <v>43</v>
      </c>
      <c r="B31" s="34" t="s">
        <v>245</v>
      </c>
      <c r="C31" s="34" t="s">
        <v>346</v>
      </c>
      <c r="D31" s="34" t="s">
        <v>316</v>
      </c>
      <c r="E31" s="34" t="s">
        <v>284</v>
      </c>
      <c r="F31" s="34" t="s">
        <v>116</v>
      </c>
      <c r="G31" s="34" t="s">
        <v>318</v>
      </c>
      <c r="H31" s="280"/>
      <c r="I31" s="269">
        <v>315</v>
      </c>
    </row>
    <row r="32" spans="1:9" ht="15.75">
      <c r="A32" s="50" t="s">
        <v>347</v>
      </c>
      <c r="B32" s="36" t="s">
        <v>245</v>
      </c>
      <c r="C32" s="36" t="s">
        <v>348</v>
      </c>
      <c r="D32" s="36"/>
      <c r="E32" s="36"/>
      <c r="F32" s="36"/>
      <c r="G32" s="36"/>
      <c r="H32" s="136">
        <f>H33+H36</f>
        <v>98.5</v>
      </c>
      <c r="I32" s="268">
        <f>I33+I36</f>
        <v>6603.5</v>
      </c>
    </row>
    <row r="33" spans="1:9" ht="15.75">
      <c r="A33" s="50" t="s">
        <v>216</v>
      </c>
      <c r="B33" s="36" t="s">
        <v>245</v>
      </c>
      <c r="C33" s="36" t="s">
        <v>349</v>
      </c>
      <c r="D33" s="36"/>
      <c r="E33" s="36"/>
      <c r="F33" s="36"/>
      <c r="G33" s="36"/>
      <c r="H33" s="270">
        <f>H34+H35</f>
        <v>98.5</v>
      </c>
      <c r="I33" s="270">
        <f>I34+I35</f>
        <v>5007.5</v>
      </c>
    </row>
    <row r="34" spans="1:9" ht="126">
      <c r="A34" s="180" t="s">
        <v>392</v>
      </c>
      <c r="B34" s="34" t="s">
        <v>245</v>
      </c>
      <c r="C34" s="34" t="s">
        <v>349</v>
      </c>
      <c r="D34" s="34" t="s">
        <v>215</v>
      </c>
      <c r="E34" s="34" t="s">
        <v>273</v>
      </c>
      <c r="F34" s="34" t="s">
        <v>122</v>
      </c>
      <c r="G34" s="34" t="s">
        <v>318</v>
      </c>
      <c r="H34" s="280"/>
      <c r="I34" s="269">
        <v>4909</v>
      </c>
    </row>
    <row r="35" spans="1:9" ht="141.75">
      <c r="A35" s="180" t="s">
        <v>603</v>
      </c>
      <c r="B35" s="34" t="s">
        <v>245</v>
      </c>
      <c r="C35" s="34" t="s">
        <v>349</v>
      </c>
      <c r="D35" s="34" t="s">
        <v>225</v>
      </c>
      <c r="E35" s="34" t="s">
        <v>222</v>
      </c>
      <c r="F35" s="34" t="s">
        <v>153</v>
      </c>
      <c r="G35" s="34" t="s">
        <v>318</v>
      </c>
      <c r="H35" s="280" t="s">
        <v>154</v>
      </c>
      <c r="I35" s="269">
        <v>98.5</v>
      </c>
    </row>
    <row r="36" spans="1:9" ht="15.75">
      <c r="A36" s="50" t="s">
        <v>350</v>
      </c>
      <c r="B36" s="36" t="s">
        <v>245</v>
      </c>
      <c r="C36" s="36" t="s">
        <v>351</v>
      </c>
      <c r="D36" s="36"/>
      <c r="E36" s="36"/>
      <c r="F36" s="36"/>
      <c r="G36" s="36"/>
      <c r="H36" s="217">
        <f>SUM(H37:H40)</f>
        <v>0</v>
      </c>
      <c r="I36" s="270">
        <f>SUM(I37:I40)</f>
        <v>1596</v>
      </c>
    </row>
    <row r="37" spans="1:9" ht="189">
      <c r="A37" s="198" t="s">
        <v>465</v>
      </c>
      <c r="B37" s="34" t="s">
        <v>245</v>
      </c>
      <c r="C37" s="34" t="s">
        <v>351</v>
      </c>
      <c r="D37" s="34" t="s">
        <v>274</v>
      </c>
      <c r="E37" s="34" t="s">
        <v>273</v>
      </c>
      <c r="F37" s="34" t="s">
        <v>119</v>
      </c>
      <c r="G37" s="34" t="s">
        <v>318</v>
      </c>
      <c r="H37" s="280"/>
      <c r="I37" s="269">
        <v>1446</v>
      </c>
    </row>
    <row r="38" spans="1:9" ht="126">
      <c r="A38" s="184" t="s">
        <v>504</v>
      </c>
      <c r="B38" s="33" t="s">
        <v>245</v>
      </c>
      <c r="C38" s="33" t="s">
        <v>351</v>
      </c>
      <c r="D38" s="33" t="s">
        <v>217</v>
      </c>
      <c r="E38" s="33" t="s">
        <v>273</v>
      </c>
      <c r="F38" s="33" t="s">
        <v>123</v>
      </c>
      <c r="G38" s="33" t="s">
        <v>318</v>
      </c>
      <c r="H38" s="281"/>
      <c r="I38" s="267">
        <v>95</v>
      </c>
    </row>
    <row r="39" spans="1:9" ht="126">
      <c r="A39" s="184" t="s">
        <v>505</v>
      </c>
      <c r="B39" s="34" t="s">
        <v>245</v>
      </c>
      <c r="C39" s="34" t="s">
        <v>351</v>
      </c>
      <c r="D39" s="34" t="s">
        <v>217</v>
      </c>
      <c r="E39" s="34" t="s">
        <v>273</v>
      </c>
      <c r="F39" s="34" t="s">
        <v>124</v>
      </c>
      <c r="G39" s="34" t="s">
        <v>318</v>
      </c>
      <c r="H39" s="280"/>
      <c r="I39" s="271">
        <v>50</v>
      </c>
    </row>
    <row r="40" spans="1:9" ht="141.75">
      <c r="A40" s="184" t="s">
        <v>386</v>
      </c>
      <c r="B40" s="34" t="s">
        <v>245</v>
      </c>
      <c r="C40" s="34" t="s">
        <v>351</v>
      </c>
      <c r="D40" s="34" t="s">
        <v>217</v>
      </c>
      <c r="E40" s="34" t="s">
        <v>273</v>
      </c>
      <c r="F40" s="34" t="s">
        <v>125</v>
      </c>
      <c r="G40" s="34" t="s">
        <v>318</v>
      </c>
      <c r="H40" s="280"/>
      <c r="I40" s="265">
        <v>5</v>
      </c>
    </row>
    <row r="41" spans="1:9" ht="15.75">
      <c r="A41" s="50" t="s">
        <v>354</v>
      </c>
      <c r="B41" s="36" t="s">
        <v>245</v>
      </c>
      <c r="C41" s="36" t="s">
        <v>355</v>
      </c>
      <c r="D41" s="36"/>
      <c r="E41" s="36"/>
      <c r="F41" s="36"/>
      <c r="G41" s="36"/>
      <c r="H41" s="51">
        <f>H42+H44</f>
        <v>13118.61</v>
      </c>
      <c r="I41" s="264">
        <f>I42+I44</f>
        <v>15138.61</v>
      </c>
    </row>
    <row r="42" spans="1:9" ht="15.75">
      <c r="A42" s="218" t="s">
        <v>522</v>
      </c>
      <c r="B42" s="131">
        <v>900</v>
      </c>
      <c r="C42" s="132" t="s">
        <v>523</v>
      </c>
      <c r="D42" s="132"/>
      <c r="E42" s="132"/>
      <c r="F42" s="132"/>
      <c r="G42" s="132"/>
      <c r="H42" s="137">
        <f>H43</f>
        <v>0</v>
      </c>
      <c r="I42" s="272">
        <f>I43</f>
        <v>1000</v>
      </c>
    </row>
    <row r="43" spans="1:10" ht="157.5">
      <c r="A43" s="184" t="s">
        <v>387</v>
      </c>
      <c r="B43" s="226">
        <v>900</v>
      </c>
      <c r="C43" s="227" t="s">
        <v>523</v>
      </c>
      <c r="D43" s="227" t="s">
        <v>220</v>
      </c>
      <c r="E43" s="227" t="s">
        <v>273</v>
      </c>
      <c r="F43" s="227" t="s">
        <v>221</v>
      </c>
      <c r="G43" s="227" t="s">
        <v>318</v>
      </c>
      <c r="H43" s="282"/>
      <c r="I43" s="273">
        <v>1000</v>
      </c>
      <c r="J43" s="25"/>
    </row>
    <row r="44" spans="1:9" ht="15.75">
      <c r="A44" s="50" t="s">
        <v>524</v>
      </c>
      <c r="B44" s="36" t="s">
        <v>245</v>
      </c>
      <c r="C44" s="36" t="s">
        <v>525</v>
      </c>
      <c r="D44" s="36"/>
      <c r="E44" s="36"/>
      <c r="F44" s="36"/>
      <c r="G44" s="36"/>
      <c r="H44" s="264">
        <f>H45+H46+H47</f>
        <v>13118.61</v>
      </c>
      <c r="I44" s="264">
        <f>I45+I46+I47</f>
        <v>14138.61</v>
      </c>
    </row>
    <row r="45" spans="1:9" ht="141.75">
      <c r="A45" s="179" t="s">
        <v>500</v>
      </c>
      <c r="B45" s="34" t="s">
        <v>245</v>
      </c>
      <c r="C45" s="34" t="s">
        <v>525</v>
      </c>
      <c r="D45" s="34" t="s">
        <v>225</v>
      </c>
      <c r="E45" s="34" t="s">
        <v>273</v>
      </c>
      <c r="F45" s="34" t="s">
        <v>129</v>
      </c>
      <c r="G45" s="34" t="s">
        <v>318</v>
      </c>
      <c r="H45" s="280"/>
      <c r="I45" s="265">
        <v>1020</v>
      </c>
    </row>
    <row r="46" spans="1:9" ht="267.75">
      <c r="A46" s="179" t="s">
        <v>148</v>
      </c>
      <c r="B46" s="34" t="s">
        <v>245</v>
      </c>
      <c r="C46" s="34" t="s">
        <v>525</v>
      </c>
      <c r="D46" s="34" t="s">
        <v>225</v>
      </c>
      <c r="E46" s="34" t="s">
        <v>222</v>
      </c>
      <c r="F46" s="34" t="s">
        <v>155</v>
      </c>
      <c r="G46" s="34" t="s">
        <v>318</v>
      </c>
      <c r="H46" s="280" t="s">
        <v>157</v>
      </c>
      <c r="I46" s="265">
        <v>12987.42</v>
      </c>
    </row>
    <row r="47" spans="1:9" ht="267.75">
      <c r="A47" s="179" t="s">
        <v>149</v>
      </c>
      <c r="B47" s="34" t="s">
        <v>245</v>
      </c>
      <c r="C47" s="34" t="s">
        <v>525</v>
      </c>
      <c r="D47" s="34" t="s">
        <v>225</v>
      </c>
      <c r="E47" s="34" t="s">
        <v>222</v>
      </c>
      <c r="F47" s="34" t="s">
        <v>156</v>
      </c>
      <c r="G47" s="34" t="s">
        <v>318</v>
      </c>
      <c r="H47" s="280" t="s">
        <v>158</v>
      </c>
      <c r="I47" s="265">
        <v>131.19</v>
      </c>
    </row>
    <row r="48" spans="1:10" ht="15.75">
      <c r="A48" s="50" t="s">
        <v>526</v>
      </c>
      <c r="B48" s="131">
        <v>900</v>
      </c>
      <c r="C48" s="132" t="s">
        <v>527</v>
      </c>
      <c r="D48" s="132"/>
      <c r="E48" s="132"/>
      <c r="F48" s="132"/>
      <c r="G48" s="132"/>
      <c r="H48" s="137">
        <f>H49</f>
        <v>0</v>
      </c>
      <c r="I48" s="272">
        <f>I49</f>
        <v>104</v>
      </c>
      <c r="J48" s="25"/>
    </row>
    <row r="49" spans="1:10" ht="15.75">
      <c r="A49" s="50" t="s">
        <v>528</v>
      </c>
      <c r="B49" s="131">
        <v>900</v>
      </c>
      <c r="C49" s="132" t="s">
        <v>529</v>
      </c>
      <c r="D49" s="132"/>
      <c r="E49" s="132"/>
      <c r="F49" s="132"/>
      <c r="G49" s="132"/>
      <c r="H49" s="137">
        <f>H50</f>
        <v>0</v>
      </c>
      <c r="I49" s="272">
        <f>I50</f>
        <v>104</v>
      </c>
      <c r="J49" s="25"/>
    </row>
    <row r="50" spans="1:10" ht="141.75">
      <c r="A50" s="203" t="s">
        <v>388</v>
      </c>
      <c r="B50" s="228">
        <v>900</v>
      </c>
      <c r="C50" s="229" t="s">
        <v>529</v>
      </c>
      <c r="D50" s="229" t="s">
        <v>218</v>
      </c>
      <c r="E50" s="229" t="s">
        <v>273</v>
      </c>
      <c r="F50" s="229" t="s">
        <v>128</v>
      </c>
      <c r="G50" s="229" t="s">
        <v>318</v>
      </c>
      <c r="H50" s="283"/>
      <c r="I50" s="274">
        <v>104</v>
      </c>
      <c r="J50" s="25"/>
    </row>
    <row r="51" spans="1:9" ht="15.75">
      <c r="A51" s="50" t="s">
        <v>530</v>
      </c>
      <c r="B51" s="36" t="s">
        <v>245</v>
      </c>
      <c r="C51" s="36" t="s">
        <v>531</v>
      </c>
      <c r="D51" s="36"/>
      <c r="E51" s="36"/>
      <c r="F51" s="36"/>
      <c r="G51" s="36"/>
      <c r="H51" s="51">
        <f>H52</f>
        <v>0</v>
      </c>
      <c r="I51" s="264">
        <f>I52</f>
        <v>6802.4</v>
      </c>
    </row>
    <row r="52" spans="1:9" ht="15.75">
      <c r="A52" s="50" t="s">
        <v>532</v>
      </c>
      <c r="B52" s="36" t="s">
        <v>245</v>
      </c>
      <c r="C52" s="36" t="s">
        <v>533</v>
      </c>
      <c r="D52" s="36"/>
      <c r="E52" s="36"/>
      <c r="F52" s="36"/>
      <c r="G52" s="36"/>
      <c r="H52" s="51">
        <f>SUM(H53:H55)</f>
        <v>0</v>
      </c>
      <c r="I52" s="264">
        <f>SUM(I53:I55)</f>
        <v>6802.4</v>
      </c>
    </row>
    <row r="53" spans="1:9" ht="157.5">
      <c r="A53" s="184" t="s">
        <v>510</v>
      </c>
      <c r="B53" s="34" t="s">
        <v>245</v>
      </c>
      <c r="C53" s="34" t="s">
        <v>533</v>
      </c>
      <c r="D53" s="34" t="s">
        <v>219</v>
      </c>
      <c r="E53" s="34" t="s">
        <v>273</v>
      </c>
      <c r="F53" s="34" t="s">
        <v>223</v>
      </c>
      <c r="G53" s="34" t="s">
        <v>250</v>
      </c>
      <c r="H53" s="280"/>
      <c r="I53" s="265">
        <v>3046.8</v>
      </c>
    </row>
    <row r="54" spans="1:9" ht="157.5">
      <c r="A54" s="184" t="s">
        <v>511</v>
      </c>
      <c r="B54" s="33" t="s">
        <v>245</v>
      </c>
      <c r="C54" s="33" t="s">
        <v>533</v>
      </c>
      <c r="D54" s="33" t="s">
        <v>219</v>
      </c>
      <c r="E54" s="33" t="s">
        <v>222</v>
      </c>
      <c r="F54" s="33" t="s">
        <v>224</v>
      </c>
      <c r="G54" s="33" t="s">
        <v>250</v>
      </c>
      <c r="H54" s="281"/>
      <c r="I54" s="267">
        <v>3751.2</v>
      </c>
    </row>
    <row r="55" spans="1:9" ht="157.5">
      <c r="A55" s="52" t="s">
        <v>38</v>
      </c>
      <c r="B55" s="33" t="s">
        <v>245</v>
      </c>
      <c r="C55" s="33" t="s">
        <v>533</v>
      </c>
      <c r="D55" s="33" t="s">
        <v>169</v>
      </c>
      <c r="E55" s="33" t="s">
        <v>170</v>
      </c>
      <c r="F55" s="33" t="s">
        <v>136</v>
      </c>
      <c r="G55" s="33" t="s">
        <v>318</v>
      </c>
      <c r="H55" s="281"/>
      <c r="I55" s="267">
        <v>4.4</v>
      </c>
    </row>
    <row r="56" spans="1:9" ht="15.75">
      <c r="A56" s="50" t="s">
        <v>537</v>
      </c>
      <c r="B56" s="36" t="s">
        <v>245</v>
      </c>
      <c r="C56" s="36" t="s">
        <v>538</v>
      </c>
      <c r="D56" s="36"/>
      <c r="E56" s="36"/>
      <c r="F56" s="36"/>
      <c r="G56" s="36"/>
      <c r="H56" s="51">
        <f>H57+H60</f>
        <v>0</v>
      </c>
      <c r="I56" s="264">
        <f>I57+I60</f>
        <v>1303.1</v>
      </c>
    </row>
    <row r="57" spans="1:9" ht="15.75">
      <c r="A57" s="50" t="s">
        <v>539</v>
      </c>
      <c r="B57" s="36" t="s">
        <v>245</v>
      </c>
      <c r="C57" s="36" t="s">
        <v>540</v>
      </c>
      <c r="D57" s="36"/>
      <c r="E57" s="36"/>
      <c r="F57" s="36"/>
      <c r="G57" s="36"/>
      <c r="H57" s="217">
        <f>SUM(H58:H59)</f>
        <v>0</v>
      </c>
      <c r="I57" s="270">
        <f>SUM(I58:I59)</f>
        <v>733.1</v>
      </c>
    </row>
    <row r="58" spans="1:9" ht="126">
      <c r="A58" s="184" t="s">
        <v>44</v>
      </c>
      <c r="B58" s="33" t="s">
        <v>245</v>
      </c>
      <c r="C58" s="33" t="s">
        <v>540</v>
      </c>
      <c r="D58" s="33" t="s">
        <v>316</v>
      </c>
      <c r="E58" s="33" t="s">
        <v>284</v>
      </c>
      <c r="F58" s="33" t="s">
        <v>117</v>
      </c>
      <c r="G58" s="33" t="s">
        <v>318</v>
      </c>
      <c r="H58" s="281"/>
      <c r="I58" s="275">
        <v>10.9</v>
      </c>
    </row>
    <row r="59" spans="1:9" ht="126">
      <c r="A59" s="184" t="s">
        <v>611</v>
      </c>
      <c r="B59" s="33" t="s">
        <v>245</v>
      </c>
      <c r="C59" s="33" t="s">
        <v>540</v>
      </c>
      <c r="D59" s="33" t="s">
        <v>316</v>
      </c>
      <c r="E59" s="33" t="s">
        <v>284</v>
      </c>
      <c r="F59" s="33" t="s">
        <v>117</v>
      </c>
      <c r="G59" s="33" t="s">
        <v>251</v>
      </c>
      <c r="H59" s="281"/>
      <c r="I59" s="267">
        <v>722.2</v>
      </c>
    </row>
    <row r="60" spans="1:9" ht="15.75">
      <c r="A60" s="50" t="s">
        <v>192</v>
      </c>
      <c r="B60" s="36" t="s">
        <v>245</v>
      </c>
      <c r="C60" s="36" t="s">
        <v>193</v>
      </c>
      <c r="D60" s="36"/>
      <c r="E60" s="36"/>
      <c r="F60" s="36"/>
      <c r="G60" s="36"/>
      <c r="H60" s="288">
        <f>H61</f>
        <v>0</v>
      </c>
      <c r="I60" s="270">
        <f>I61</f>
        <v>570</v>
      </c>
    </row>
    <row r="61" spans="1:9" ht="157.5">
      <c r="A61" s="184" t="s">
        <v>608</v>
      </c>
      <c r="B61" s="34" t="s">
        <v>245</v>
      </c>
      <c r="C61" s="34" t="s">
        <v>193</v>
      </c>
      <c r="D61" s="34" t="s">
        <v>225</v>
      </c>
      <c r="E61" s="34" t="s">
        <v>170</v>
      </c>
      <c r="F61" s="34" t="s">
        <v>165</v>
      </c>
      <c r="G61" s="34" t="s">
        <v>251</v>
      </c>
      <c r="H61" s="285"/>
      <c r="I61" s="266">
        <v>570</v>
      </c>
    </row>
    <row r="62" spans="1:9" ht="15.75">
      <c r="A62" s="50" t="s">
        <v>196</v>
      </c>
      <c r="B62" s="36" t="s">
        <v>245</v>
      </c>
      <c r="C62" s="36" t="s">
        <v>197</v>
      </c>
      <c r="D62" s="36"/>
      <c r="E62" s="36"/>
      <c r="F62" s="36"/>
      <c r="G62" s="36"/>
      <c r="H62" s="217">
        <f>H63</f>
        <v>0</v>
      </c>
      <c r="I62" s="270">
        <f>I63</f>
        <v>450</v>
      </c>
    </row>
    <row r="63" spans="1:9" ht="15.75">
      <c r="A63" s="50" t="s">
        <v>167</v>
      </c>
      <c r="B63" s="36" t="s">
        <v>245</v>
      </c>
      <c r="C63" s="36" t="s">
        <v>198</v>
      </c>
      <c r="D63" s="36"/>
      <c r="E63" s="36"/>
      <c r="F63" s="36"/>
      <c r="G63" s="36"/>
      <c r="H63" s="217">
        <f>SUM(H64:H65)</f>
        <v>0</v>
      </c>
      <c r="I63" s="270">
        <f>SUM(I64:I65)</f>
        <v>450</v>
      </c>
    </row>
    <row r="64" spans="1:9" ht="141.75">
      <c r="A64" s="184" t="s">
        <v>34</v>
      </c>
      <c r="B64" s="34" t="s">
        <v>245</v>
      </c>
      <c r="C64" s="34" t="s">
        <v>198</v>
      </c>
      <c r="D64" s="34" t="s">
        <v>166</v>
      </c>
      <c r="E64" s="34" t="s">
        <v>273</v>
      </c>
      <c r="F64" s="34" t="s">
        <v>131</v>
      </c>
      <c r="G64" s="34" t="s">
        <v>318</v>
      </c>
      <c r="H64" s="280"/>
      <c r="I64" s="269">
        <v>250</v>
      </c>
    </row>
    <row r="65" spans="1:9" ht="126.75" thickBot="1">
      <c r="A65" s="203" t="s">
        <v>35</v>
      </c>
      <c r="B65" s="34" t="s">
        <v>245</v>
      </c>
      <c r="C65" s="34" t="s">
        <v>198</v>
      </c>
      <c r="D65" s="34" t="s">
        <v>166</v>
      </c>
      <c r="E65" s="34" t="s">
        <v>222</v>
      </c>
      <c r="F65" s="34" t="s">
        <v>132</v>
      </c>
      <c r="G65" s="34" t="s">
        <v>318</v>
      </c>
      <c r="H65" s="280"/>
      <c r="I65" s="269">
        <v>200</v>
      </c>
    </row>
    <row r="66" spans="1:9" ht="32.25" thickBot="1">
      <c r="A66" s="38" t="s">
        <v>199</v>
      </c>
      <c r="B66" s="39" t="s">
        <v>200</v>
      </c>
      <c r="C66" s="39"/>
      <c r="D66" s="39"/>
      <c r="E66" s="39"/>
      <c r="F66" s="39"/>
      <c r="G66" s="39"/>
      <c r="H66" s="40">
        <f>H70+H67</f>
        <v>0</v>
      </c>
      <c r="I66" s="262">
        <f>I70+I67</f>
        <v>3457.6</v>
      </c>
    </row>
    <row r="67" spans="1:9" ht="15.75">
      <c r="A67" s="47" t="s">
        <v>460</v>
      </c>
      <c r="B67" s="45" t="s">
        <v>200</v>
      </c>
      <c r="C67" s="45" t="s">
        <v>461</v>
      </c>
      <c r="D67" s="45"/>
      <c r="E67" s="45"/>
      <c r="F67" s="45"/>
      <c r="G67" s="45"/>
      <c r="H67" s="48">
        <f>H68</f>
        <v>0</v>
      </c>
      <c r="I67" s="263">
        <f>I68</f>
        <v>89</v>
      </c>
    </row>
    <row r="68" spans="1:9" ht="15.75">
      <c r="A68" s="50" t="s">
        <v>342</v>
      </c>
      <c r="B68" s="36" t="s">
        <v>200</v>
      </c>
      <c r="C68" s="36" t="s">
        <v>343</v>
      </c>
      <c r="D68" s="36"/>
      <c r="E68" s="36"/>
      <c r="F68" s="36"/>
      <c r="G68" s="36"/>
      <c r="H68" s="51">
        <f>H69</f>
        <v>0</v>
      </c>
      <c r="I68" s="264">
        <f>I69</f>
        <v>89</v>
      </c>
    </row>
    <row r="69" spans="1:9" ht="110.25">
      <c r="A69" s="184" t="s">
        <v>42</v>
      </c>
      <c r="B69" s="34" t="s">
        <v>200</v>
      </c>
      <c r="C69" s="34" t="s">
        <v>343</v>
      </c>
      <c r="D69" s="34" t="s">
        <v>252</v>
      </c>
      <c r="E69" s="34" t="s">
        <v>284</v>
      </c>
      <c r="F69" s="34" t="s">
        <v>139</v>
      </c>
      <c r="G69" s="34" t="s">
        <v>318</v>
      </c>
      <c r="H69" s="280"/>
      <c r="I69" s="265">
        <v>89</v>
      </c>
    </row>
    <row r="70" spans="1:9" ht="15.75">
      <c r="A70" s="50" t="s">
        <v>347</v>
      </c>
      <c r="B70" s="36" t="s">
        <v>200</v>
      </c>
      <c r="C70" s="36" t="s">
        <v>348</v>
      </c>
      <c r="D70" s="36"/>
      <c r="E70" s="36"/>
      <c r="F70" s="36"/>
      <c r="G70" s="36"/>
      <c r="H70" s="217">
        <f>H71</f>
        <v>0</v>
      </c>
      <c r="I70" s="270">
        <f>I71</f>
        <v>3368.6</v>
      </c>
    </row>
    <row r="71" spans="1:9" ht="15.75">
      <c r="A71" s="50" t="s">
        <v>201</v>
      </c>
      <c r="B71" s="36" t="s">
        <v>200</v>
      </c>
      <c r="C71" s="36" t="s">
        <v>202</v>
      </c>
      <c r="D71" s="36"/>
      <c r="E71" s="36"/>
      <c r="F71" s="36"/>
      <c r="G71" s="36"/>
      <c r="H71" s="217">
        <f>H72</f>
        <v>0</v>
      </c>
      <c r="I71" s="270">
        <f>SUM(I72:I76)</f>
        <v>3368.6</v>
      </c>
    </row>
    <row r="72" spans="1:9" ht="157.5">
      <c r="A72" s="184" t="s">
        <v>307</v>
      </c>
      <c r="B72" s="34" t="s">
        <v>200</v>
      </c>
      <c r="C72" s="34" t="s">
        <v>202</v>
      </c>
      <c r="D72" s="34" t="s">
        <v>252</v>
      </c>
      <c r="E72" s="34" t="s">
        <v>284</v>
      </c>
      <c r="F72" s="34" t="s">
        <v>140</v>
      </c>
      <c r="G72" s="34" t="s">
        <v>317</v>
      </c>
      <c r="H72" s="280"/>
      <c r="I72" s="269">
        <v>2677.1</v>
      </c>
    </row>
    <row r="73" spans="1:9" ht="110.25">
      <c r="A73" s="184" t="s">
        <v>40</v>
      </c>
      <c r="B73" s="34" t="s">
        <v>200</v>
      </c>
      <c r="C73" s="34" t="s">
        <v>202</v>
      </c>
      <c r="D73" s="34" t="s">
        <v>252</v>
      </c>
      <c r="E73" s="34" t="s">
        <v>284</v>
      </c>
      <c r="F73" s="34" t="s">
        <v>140</v>
      </c>
      <c r="G73" s="34" t="s">
        <v>318</v>
      </c>
      <c r="H73" s="280"/>
      <c r="I73" s="266">
        <v>468.2</v>
      </c>
    </row>
    <row r="74" spans="1:9" ht="94.5">
      <c r="A74" s="184" t="s">
        <v>234</v>
      </c>
      <c r="B74" s="34" t="s">
        <v>200</v>
      </c>
      <c r="C74" s="34" t="s">
        <v>202</v>
      </c>
      <c r="D74" s="34" t="s">
        <v>252</v>
      </c>
      <c r="E74" s="34" t="s">
        <v>284</v>
      </c>
      <c r="F74" s="34" t="s">
        <v>140</v>
      </c>
      <c r="G74" s="34" t="s">
        <v>319</v>
      </c>
      <c r="H74" s="280"/>
      <c r="I74" s="266">
        <v>6.4</v>
      </c>
    </row>
    <row r="75" spans="1:9" ht="189">
      <c r="A75" s="184" t="s">
        <v>509</v>
      </c>
      <c r="B75" s="34" t="s">
        <v>200</v>
      </c>
      <c r="C75" s="34" t="s">
        <v>202</v>
      </c>
      <c r="D75" s="34" t="s">
        <v>252</v>
      </c>
      <c r="E75" s="34" t="s">
        <v>284</v>
      </c>
      <c r="F75" s="34" t="s">
        <v>253</v>
      </c>
      <c r="G75" s="34" t="s">
        <v>318</v>
      </c>
      <c r="H75" s="280"/>
      <c r="I75" s="266">
        <v>79.9</v>
      </c>
    </row>
    <row r="76" spans="1:9" ht="189.75" thickBot="1">
      <c r="A76" s="203" t="s">
        <v>497</v>
      </c>
      <c r="B76" s="34" t="s">
        <v>200</v>
      </c>
      <c r="C76" s="34" t="s">
        <v>202</v>
      </c>
      <c r="D76" s="34" t="s">
        <v>252</v>
      </c>
      <c r="E76" s="34" t="s">
        <v>284</v>
      </c>
      <c r="F76" s="34" t="s">
        <v>254</v>
      </c>
      <c r="G76" s="34" t="s">
        <v>318</v>
      </c>
      <c r="H76" s="280"/>
      <c r="I76" s="266">
        <v>137</v>
      </c>
    </row>
    <row r="77" spans="1:9" ht="16.5" thickBot="1">
      <c r="A77" s="38" t="s">
        <v>203</v>
      </c>
      <c r="B77" s="39" t="s">
        <v>204</v>
      </c>
      <c r="C77" s="39"/>
      <c r="D77" s="39"/>
      <c r="E77" s="39"/>
      <c r="F77" s="39"/>
      <c r="G77" s="39"/>
      <c r="H77" s="40">
        <f>H78</f>
        <v>0</v>
      </c>
      <c r="I77" s="262">
        <f>I78</f>
        <v>1879.6999999999998</v>
      </c>
    </row>
    <row r="78" spans="1:9" ht="15.75">
      <c r="A78" s="47" t="s">
        <v>460</v>
      </c>
      <c r="B78" s="45" t="s">
        <v>204</v>
      </c>
      <c r="C78" s="45" t="s">
        <v>461</v>
      </c>
      <c r="D78" s="45"/>
      <c r="E78" s="45"/>
      <c r="F78" s="45"/>
      <c r="G78" s="45"/>
      <c r="H78" s="48">
        <f>H79+H81+H85</f>
        <v>0</v>
      </c>
      <c r="I78" s="263">
        <f>I79+I81+I85</f>
        <v>1879.6999999999998</v>
      </c>
    </row>
    <row r="79" spans="1:9" ht="47.25">
      <c r="A79" s="50" t="s">
        <v>408</v>
      </c>
      <c r="B79" s="36" t="s">
        <v>204</v>
      </c>
      <c r="C79" s="36" t="s">
        <v>205</v>
      </c>
      <c r="D79" s="36"/>
      <c r="E79" s="36"/>
      <c r="F79" s="36"/>
      <c r="G79" s="36"/>
      <c r="H79" s="217">
        <f>H80</f>
        <v>0</v>
      </c>
      <c r="I79" s="270">
        <f>I80</f>
        <v>783.8</v>
      </c>
    </row>
    <row r="80" spans="1:9" ht="141.75">
      <c r="A80" s="184" t="s">
        <v>338</v>
      </c>
      <c r="B80" s="33" t="s">
        <v>204</v>
      </c>
      <c r="C80" s="33" t="s">
        <v>205</v>
      </c>
      <c r="D80" s="33" t="s">
        <v>255</v>
      </c>
      <c r="E80" s="33" t="s">
        <v>284</v>
      </c>
      <c r="F80" s="33" t="s">
        <v>141</v>
      </c>
      <c r="G80" s="33" t="s">
        <v>317</v>
      </c>
      <c r="H80" s="281"/>
      <c r="I80" s="267">
        <v>783.8</v>
      </c>
    </row>
    <row r="81" spans="1:9" ht="63">
      <c r="A81" s="50" t="s">
        <v>409</v>
      </c>
      <c r="B81" s="36" t="s">
        <v>204</v>
      </c>
      <c r="C81" s="36" t="s">
        <v>206</v>
      </c>
      <c r="D81" s="36"/>
      <c r="E81" s="36"/>
      <c r="F81" s="36"/>
      <c r="G81" s="36"/>
      <c r="H81" s="217">
        <f>H82</f>
        <v>0</v>
      </c>
      <c r="I81" s="270">
        <f>SUM(I82:I84)</f>
        <v>1083.3</v>
      </c>
    </row>
    <row r="82" spans="1:9" ht="157.5">
      <c r="A82" s="184" t="s">
        <v>307</v>
      </c>
      <c r="B82" s="33" t="s">
        <v>204</v>
      </c>
      <c r="C82" s="33" t="s">
        <v>206</v>
      </c>
      <c r="D82" s="33" t="s">
        <v>255</v>
      </c>
      <c r="E82" s="33" t="s">
        <v>284</v>
      </c>
      <c r="F82" s="33" t="s">
        <v>142</v>
      </c>
      <c r="G82" s="33" t="s">
        <v>317</v>
      </c>
      <c r="H82" s="281"/>
      <c r="I82" s="267">
        <v>634.4</v>
      </c>
    </row>
    <row r="83" spans="1:9" ht="110.25">
      <c r="A83" s="184" t="s">
        <v>40</v>
      </c>
      <c r="B83" s="33" t="s">
        <v>204</v>
      </c>
      <c r="C83" s="33" t="s">
        <v>206</v>
      </c>
      <c r="D83" s="33" t="s">
        <v>255</v>
      </c>
      <c r="E83" s="33" t="s">
        <v>284</v>
      </c>
      <c r="F83" s="33" t="s">
        <v>142</v>
      </c>
      <c r="G83" s="33" t="s">
        <v>318</v>
      </c>
      <c r="H83" s="281"/>
      <c r="I83" s="267">
        <v>436.9</v>
      </c>
    </row>
    <row r="84" spans="1:9" ht="94.5">
      <c r="A84" s="184" t="s">
        <v>234</v>
      </c>
      <c r="B84" s="33" t="s">
        <v>204</v>
      </c>
      <c r="C84" s="33" t="s">
        <v>206</v>
      </c>
      <c r="D84" s="33" t="s">
        <v>255</v>
      </c>
      <c r="E84" s="33" t="s">
        <v>284</v>
      </c>
      <c r="F84" s="33" t="s">
        <v>142</v>
      </c>
      <c r="G84" s="33" t="s">
        <v>319</v>
      </c>
      <c r="H84" s="281"/>
      <c r="I84" s="267">
        <v>12</v>
      </c>
    </row>
    <row r="85" spans="1:9" ht="15.75">
      <c r="A85" s="50" t="s">
        <v>342</v>
      </c>
      <c r="B85" s="36" t="s">
        <v>204</v>
      </c>
      <c r="C85" s="36" t="s">
        <v>343</v>
      </c>
      <c r="D85" s="36"/>
      <c r="E85" s="36"/>
      <c r="F85" s="36"/>
      <c r="G85" s="36"/>
      <c r="H85" s="51">
        <f>H86</f>
        <v>0</v>
      </c>
      <c r="I85" s="264">
        <f>I86</f>
        <v>12.6</v>
      </c>
    </row>
    <row r="86" spans="1:9" ht="111" thickBot="1">
      <c r="A86" s="203" t="s">
        <v>42</v>
      </c>
      <c r="B86" s="37" t="s">
        <v>204</v>
      </c>
      <c r="C86" s="37" t="s">
        <v>343</v>
      </c>
      <c r="D86" s="37" t="s">
        <v>255</v>
      </c>
      <c r="E86" s="37" t="s">
        <v>284</v>
      </c>
      <c r="F86" s="37" t="s">
        <v>143</v>
      </c>
      <c r="G86" s="37" t="s">
        <v>318</v>
      </c>
      <c r="H86" s="284"/>
      <c r="I86" s="276">
        <v>12.6</v>
      </c>
    </row>
    <row r="87" spans="1:9" ht="32.25" thickBot="1">
      <c r="A87" s="38" t="s">
        <v>410</v>
      </c>
      <c r="B87" s="39" t="s">
        <v>208</v>
      </c>
      <c r="C87" s="39"/>
      <c r="D87" s="39"/>
      <c r="E87" s="39"/>
      <c r="F87" s="39"/>
      <c r="G87" s="39"/>
      <c r="H87" s="40">
        <f>H88+H129</f>
        <v>1.1368683772161603E-13</v>
      </c>
      <c r="I87" s="262">
        <f>I88+I129</f>
        <v>176433.30000000002</v>
      </c>
    </row>
    <row r="88" spans="1:9" ht="15.75">
      <c r="A88" s="50" t="s">
        <v>526</v>
      </c>
      <c r="B88" s="36" t="s">
        <v>208</v>
      </c>
      <c r="C88" s="36" t="s">
        <v>527</v>
      </c>
      <c r="D88" s="36"/>
      <c r="E88" s="36"/>
      <c r="F88" s="36"/>
      <c r="G88" s="36"/>
      <c r="H88" s="51">
        <f>H89+H94+H117+H123</f>
        <v>1.1368683772161603E-13</v>
      </c>
      <c r="I88" s="264">
        <f>I89+I94+I117+I123</f>
        <v>174401.7</v>
      </c>
    </row>
    <row r="89" spans="1:9" ht="15.75">
      <c r="A89" s="50" t="s">
        <v>209</v>
      </c>
      <c r="B89" s="36" t="s">
        <v>208</v>
      </c>
      <c r="C89" s="36" t="s">
        <v>210</v>
      </c>
      <c r="D89" s="36"/>
      <c r="E89" s="36"/>
      <c r="F89" s="36"/>
      <c r="G89" s="36"/>
      <c r="H89" s="51">
        <f>H90+H91+H92+H93</f>
        <v>0</v>
      </c>
      <c r="I89" s="264">
        <f>SUM(I90:I93)</f>
        <v>56182.399999999994</v>
      </c>
    </row>
    <row r="90" spans="1:9" ht="141.75">
      <c r="A90" s="219" t="s">
        <v>56</v>
      </c>
      <c r="B90" s="33" t="s">
        <v>208</v>
      </c>
      <c r="C90" s="33" t="s">
        <v>210</v>
      </c>
      <c r="D90" s="33" t="s">
        <v>168</v>
      </c>
      <c r="E90" s="33" t="s">
        <v>273</v>
      </c>
      <c r="F90" s="33" t="s">
        <v>16</v>
      </c>
      <c r="G90" s="33" t="s">
        <v>250</v>
      </c>
      <c r="H90" s="281"/>
      <c r="I90" s="266">
        <v>26488.3</v>
      </c>
    </row>
    <row r="91" spans="1:9" ht="141.75">
      <c r="A91" s="219" t="s">
        <v>53</v>
      </c>
      <c r="B91" s="33" t="s">
        <v>208</v>
      </c>
      <c r="C91" s="33" t="s">
        <v>210</v>
      </c>
      <c r="D91" s="33" t="s">
        <v>168</v>
      </c>
      <c r="E91" s="33" t="s">
        <v>273</v>
      </c>
      <c r="F91" s="33" t="s">
        <v>17</v>
      </c>
      <c r="G91" s="33" t="s">
        <v>250</v>
      </c>
      <c r="H91" s="281"/>
      <c r="I91" s="266">
        <v>7719.4</v>
      </c>
    </row>
    <row r="92" spans="1:9" ht="236.25">
      <c r="A92" s="186" t="s">
        <v>54</v>
      </c>
      <c r="B92" s="33" t="s">
        <v>208</v>
      </c>
      <c r="C92" s="33" t="s">
        <v>210</v>
      </c>
      <c r="D92" s="33" t="s">
        <v>168</v>
      </c>
      <c r="E92" s="33" t="s">
        <v>273</v>
      </c>
      <c r="F92" s="33" t="s">
        <v>18</v>
      </c>
      <c r="G92" s="33" t="s">
        <v>250</v>
      </c>
      <c r="H92" s="281"/>
      <c r="I92" s="266">
        <v>1213.4</v>
      </c>
    </row>
    <row r="93" spans="1:9" ht="267.75">
      <c r="A93" s="52" t="s">
        <v>507</v>
      </c>
      <c r="B93" s="34" t="s">
        <v>208</v>
      </c>
      <c r="C93" s="34" t="s">
        <v>210</v>
      </c>
      <c r="D93" s="34" t="s">
        <v>168</v>
      </c>
      <c r="E93" s="34" t="s">
        <v>273</v>
      </c>
      <c r="F93" s="34" t="s">
        <v>20</v>
      </c>
      <c r="G93" s="34" t="s">
        <v>250</v>
      </c>
      <c r="H93" s="285"/>
      <c r="I93" s="265">
        <v>20761.3</v>
      </c>
    </row>
    <row r="94" spans="1:9" ht="15.75">
      <c r="A94" s="50" t="s">
        <v>211</v>
      </c>
      <c r="B94" s="36" t="s">
        <v>208</v>
      </c>
      <c r="C94" s="36" t="s">
        <v>212</v>
      </c>
      <c r="D94" s="36"/>
      <c r="E94" s="36"/>
      <c r="F94" s="36"/>
      <c r="G94" s="36"/>
      <c r="H94" s="264">
        <f>H95+H99+H105+H106+H107+H108+H109+H110+H111+H112+H113+H114+H115</f>
        <v>1.1368683772161603E-13</v>
      </c>
      <c r="I94" s="264">
        <f>I95+I99+I105+I106+I107+I108+I109+I110+I111+I112+I113+I114+I115</f>
        <v>110426.6</v>
      </c>
    </row>
    <row r="95" spans="1:9" ht="15.75">
      <c r="A95" s="224" t="s">
        <v>81</v>
      </c>
      <c r="B95" s="32" t="s">
        <v>208</v>
      </c>
      <c r="C95" s="32" t="s">
        <v>212</v>
      </c>
      <c r="D95" s="32"/>
      <c r="E95" s="32"/>
      <c r="F95" s="32"/>
      <c r="G95" s="32"/>
      <c r="H95" s="49">
        <f>H96+H97+H98</f>
        <v>0</v>
      </c>
      <c r="I95" s="49">
        <f>I96+I97+I98</f>
        <v>25359.8</v>
      </c>
    </row>
    <row r="96" spans="1:9" ht="157.5">
      <c r="A96" s="184" t="s">
        <v>521</v>
      </c>
      <c r="B96" s="33" t="s">
        <v>208</v>
      </c>
      <c r="C96" s="33" t="s">
        <v>212</v>
      </c>
      <c r="D96" s="33" t="s">
        <v>168</v>
      </c>
      <c r="E96" s="33" t="s">
        <v>222</v>
      </c>
      <c r="F96" s="33" t="s">
        <v>21</v>
      </c>
      <c r="G96" s="33" t="s">
        <v>250</v>
      </c>
      <c r="H96" s="281"/>
      <c r="I96" s="275">
        <v>25346.3</v>
      </c>
    </row>
    <row r="97" spans="1:9" ht="173.25">
      <c r="A97" s="290" t="s">
        <v>280</v>
      </c>
      <c r="B97" s="34" t="s">
        <v>208</v>
      </c>
      <c r="C97" s="34" t="s">
        <v>212</v>
      </c>
      <c r="D97" s="34" t="s">
        <v>168</v>
      </c>
      <c r="E97" s="34" t="s">
        <v>222</v>
      </c>
      <c r="F97" s="34" t="s">
        <v>172</v>
      </c>
      <c r="G97" s="34" t="s">
        <v>250</v>
      </c>
      <c r="H97" s="280"/>
      <c r="I97" s="265">
        <v>13.5</v>
      </c>
    </row>
    <row r="98" spans="1:9" ht="149.25" customHeight="1">
      <c r="A98" s="52" t="s">
        <v>227</v>
      </c>
      <c r="B98" s="34" t="s">
        <v>208</v>
      </c>
      <c r="C98" s="34" t="s">
        <v>212</v>
      </c>
      <c r="D98" s="34" t="s">
        <v>168</v>
      </c>
      <c r="E98" s="34" t="s">
        <v>222</v>
      </c>
      <c r="F98" s="34" t="s">
        <v>228</v>
      </c>
      <c r="G98" s="34" t="s">
        <v>250</v>
      </c>
      <c r="H98" s="285"/>
      <c r="I98" s="265"/>
    </row>
    <row r="99" spans="1:9" ht="15.75">
      <c r="A99" s="231" t="s">
        <v>82</v>
      </c>
      <c r="B99" s="32" t="s">
        <v>208</v>
      </c>
      <c r="C99" s="32" t="s">
        <v>212</v>
      </c>
      <c r="D99" s="32"/>
      <c r="E99" s="32"/>
      <c r="F99" s="32"/>
      <c r="G99" s="32"/>
      <c r="H99" s="49">
        <f>H100+H101+H102+H103+H104</f>
        <v>0</v>
      </c>
      <c r="I99" s="49">
        <f>SUM(I100:I104)</f>
        <v>12515.700000000003</v>
      </c>
    </row>
    <row r="100" spans="1:9" ht="173.25">
      <c r="A100" s="184" t="s">
        <v>378</v>
      </c>
      <c r="B100" s="34" t="s">
        <v>208</v>
      </c>
      <c r="C100" s="34" t="s">
        <v>212</v>
      </c>
      <c r="D100" s="34" t="s">
        <v>168</v>
      </c>
      <c r="E100" s="34" t="s">
        <v>222</v>
      </c>
      <c r="F100" s="34" t="s">
        <v>133</v>
      </c>
      <c r="G100" s="34" t="s">
        <v>317</v>
      </c>
      <c r="H100" s="280"/>
      <c r="I100" s="265">
        <v>2560.2</v>
      </c>
    </row>
    <row r="101" spans="1:9" ht="126">
      <c r="A101" s="184" t="s">
        <v>508</v>
      </c>
      <c r="B101" s="34" t="s">
        <v>208</v>
      </c>
      <c r="C101" s="34" t="s">
        <v>212</v>
      </c>
      <c r="D101" s="34" t="s">
        <v>168</v>
      </c>
      <c r="E101" s="34" t="s">
        <v>222</v>
      </c>
      <c r="F101" s="34" t="s">
        <v>133</v>
      </c>
      <c r="G101" s="34" t="s">
        <v>318</v>
      </c>
      <c r="H101" s="280"/>
      <c r="I101" s="265">
        <v>9527.7</v>
      </c>
    </row>
    <row r="102" spans="1:9" ht="110.25">
      <c r="A102" s="184" t="s">
        <v>236</v>
      </c>
      <c r="B102" s="34" t="s">
        <v>208</v>
      </c>
      <c r="C102" s="34" t="s">
        <v>212</v>
      </c>
      <c r="D102" s="34" t="s">
        <v>168</v>
      </c>
      <c r="E102" s="34" t="s">
        <v>222</v>
      </c>
      <c r="F102" s="34" t="s">
        <v>133</v>
      </c>
      <c r="G102" s="34" t="s">
        <v>319</v>
      </c>
      <c r="H102" s="280"/>
      <c r="I102" s="265">
        <v>265.2</v>
      </c>
    </row>
    <row r="103" spans="1:9" ht="157.5">
      <c r="A103" s="52" t="s">
        <v>49</v>
      </c>
      <c r="B103" s="34" t="s">
        <v>208</v>
      </c>
      <c r="C103" s="34" t="s">
        <v>212</v>
      </c>
      <c r="D103" s="34" t="s">
        <v>169</v>
      </c>
      <c r="E103" s="34" t="s">
        <v>222</v>
      </c>
      <c r="F103" s="34" t="s">
        <v>137</v>
      </c>
      <c r="G103" s="34" t="s">
        <v>318</v>
      </c>
      <c r="H103" s="280"/>
      <c r="I103" s="265">
        <v>160</v>
      </c>
    </row>
    <row r="104" spans="1:9" ht="173.25">
      <c r="A104" s="290" t="s">
        <v>244</v>
      </c>
      <c r="B104" s="34" t="s">
        <v>208</v>
      </c>
      <c r="C104" s="34" t="s">
        <v>212</v>
      </c>
      <c r="D104" s="34" t="s">
        <v>168</v>
      </c>
      <c r="E104" s="34" t="s">
        <v>222</v>
      </c>
      <c r="F104" s="34" t="s">
        <v>172</v>
      </c>
      <c r="G104" s="34" t="s">
        <v>318</v>
      </c>
      <c r="H104" s="280"/>
      <c r="I104" s="265">
        <v>2.6</v>
      </c>
    </row>
    <row r="105" spans="1:9" ht="141.75">
      <c r="A105" s="52" t="s">
        <v>31</v>
      </c>
      <c r="B105" s="34" t="s">
        <v>208</v>
      </c>
      <c r="C105" s="34" t="s">
        <v>212</v>
      </c>
      <c r="D105" s="34" t="s">
        <v>168</v>
      </c>
      <c r="E105" s="34" t="s">
        <v>222</v>
      </c>
      <c r="F105" s="34" t="s">
        <v>32</v>
      </c>
      <c r="G105" s="34" t="s">
        <v>318</v>
      </c>
      <c r="H105" s="285"/>
      <c r="I105" s="265">
        <v>745</v>
      </c>
    </row>
    <row r="106" spans="1:9" ht="126">
      <c r="A106" s="52" t="s">
        <v>52</v>
      </c>
      <c r="B106" s="34" t="s">
        <v>208</v>
      </c>
      <c r="C106" s="34" t="s">
        <v>212</v>
      </c>
      <c r="D106" s="34" t="s">
        <v>168</v>
      </c>
      <c r="E106" s="34" t="s">
        <v>222</v>
      </c>
      <c r="F106" s="34" t="s">
        <v>96</v>
      </c>
      <c r="G106" s="34" t="s">
        <v>318</v>
      </c>
      <c r="H106" s="280"/>
      <c r="I106" s="265">
        <v>261.8</v>
      </c>
    </row>
    <row r="107" spans="1:9" ht="141.75">
      <c r="A107" s="52" t="s">
        <v>243</v>
      </c>
      <c r="B107" s="34" t="s">
        <v>208</v>
      </c>
      <c r="C107" s="34" t="s">
        <v>212</v>
      </c>
      <c r="D107" s="34" t="s">
        <v>168</v>
      </c>
      <c r="E107" s="34" t="s">
        <v>222</v>
      </c>
      <c r="F107" s="34" t="s">
        <v>96</v>
      </c>
      <c r="G107" s="34" t="s">
        <v>250</v>
      </c>
      <c r="H107" s="280"/>
      <c r="I107" s="265">
        <v>1332.3</v>
      </c>
    </row>
    <row r="108" spans="1:10" ht="189">
      <c r="A108" s="184" t="s">
        <v>506</v>
      </c>
      <c r="B108" s="34" t="s">
        <v>208</v>
      </c>
      <c r="C108" s="34" t="s">
        <v>212</v>
      </c>
      <c r="D108" s="34" t="s">
        <v>168</v>
      </c>
      <c r="E108" s="34" t="s">
        <v>222</v>
      </c>
      <c r="F108" s="34" t="s">
        <v>22</v>
      </c>
      <c r="G108" s="34" t="s">
        <v>318</v>
      </c>
      <c r="H108" s="285"/>
      <c r="I108" s="265">
        <v>298.9</v>
      </c>
      <c r="J108" s="127"/>
    </row>
    <row r="109" spans="1:9" ht="204.75">
      <c r="A109" s="184" t="s">
        <v>514</v>
      </c>
      <c r="B109" s="34" t="s">
        <v>208</v>
      </c>
      <c r="C109" s="34" t="s">
        <v>212</v>
      </c>
      <c r="D109" s="34" t="s">
        <v>168</v>
      </c>
      <c r="E109" s="34" t="s">
        <v>222</v>
      </c>
      <c r="F109" s="34" t="s">
        <v>22</v>
      </c>
      <c r="G109" s="34" t="s">
        <v>250</v>
      </c>
      <c r="H109" s="280"/>
      <c r="I109" s="265">
        <v>74.8</v>
      </c>
    </row>
    <row r="110" spans="1:9" ht="315">
      <c r="A110" s="52" t="s">
        <v>238</v>
      </c>
      <c r="B110" s="34" t="s">
        <v>208</v>
      </c>
      <c r="C110" s="34" t="s">
        <v>212</v>
      </c>
      <c r="D110" s="34" t="s">
        <v>168</v>
      </c>
      <c r="E110" s="34" t="s">
        <v>222</v>
      </c>
      <c r="F110" s="34" t="s">
        <v>23</v>
      </c>
      <c r="G110" s="34" t="s">
        <v>317</v>
      </c>
      <c r="H110" s="280" t="s">
        <v>581</v>
      </c>
      <c r="I110" s="265">
        <v>12287.3</v>
      </c>
    </row>
    <row r="111" spans="1:9" ht="267.75">
      <c r="A111" s="52" t="s">
        <v>47</v>
      </c>
      <c r="B111" s="34" t="s">
        <v>208</v>
      </c>
      <c r="C111" s="34" t="s">
        <v>212</v>
      </c>
      <c r="D111" s="34" t="s">
        <v>168</v>
      </c>
      <c r="E111" s="34" t="s">
        <v>222</v>
      </c>
      <c r="F111" s="34" t="s">
        <v>23</v>
      </c>
      <c r="G111" s="34" t="s">
        <v>318</v>
      </c>
      <c r="H111" s="280" t="s">
        <v>582</v>
      </c>
      <c r="I111" s="265">
        <v>1292.5</v>
      </c>
    </row>
    <row r="112" spans="1:9" ht="283.5">
      <c r="A112" s="52" t="s">
        <v>241</v>
      </c>
      <c r="B112" s="34" t="s">
        <v>208</v>
      </c>
      <c r="C112" s="34" t="s">
        <v>212</v>
      </c>
      <c r="D112" s="34" t="s">
        <v>168</v>
      </c>
      <c r="E112" s="34" t="s">
        <v>222</v>
      </c>
      <c r="F112" s="34" t="s">
        <v>23</v>
      </c>
      <c r="G112" s="34" t="s">
        <v>250</v>
      </c>
      <c r="H112" s="280" t="s">
        <v>583</v>
      </c>
      <c r="I112" s="265">
        <v>44793.5</v>
      </c>
    </row>
    <row r="113" spans="1:9" ht="173.25">
      <c r="A113" s="290" t="s">
        <v>617</v>
      </c>
      <c r="B113" s="34" t="s">
        <v>208</v>
      </c>
      <c r="C113" s="34" t="s">
        <v>212</v>
      </c>
      <c r="D113" s="34" t="s">
        <v>168</v>
      </c>
      <c r="E113" s="34" t="s">
        <v>222</v>
      </c>
      <c r="F113" s="34" t="s">
        <v>618</v>
      </c>
      <c r="G113" s="34" t="s">
        <v>250</v>
      </c>
      <c r="H113" s="285"/>
      <c r="I113" s="265">
        <v>4000</v>
      </c>
    </row>
    <row r="114" spans="1:9" ht="252">
      <c r="A114" s="52" t="s">
        <v>520</v>
      </c>
      <c r="B114" s="34" t="s">
        <v>208</v>
      </c>
      <c r="C114" s="34" t="s">
        <v>212</v>
      </c>
      <c r="D114" s="34" t="s">
        <v>83</v>
      </c>
      <c r="E114" s="34" t="s">
        <v>284</v>
      </c>
      <c r="F114" s="34" t="s">
        <v>24</v>
      </c>
      <c r="G114" s="34" t="s">
        <v>250</v>
      </c>
      <c r="H114" s="280"/>
      <c r="I114" s="266">
        <v>4239.8</v>
      </c>
    </row>
    <row r="115" spans="1:9" ht="18.75" customHeight="1">
      <c r="A115" s="220" t="s">
        <v>27</v>
      </c>
      <c r="B115" s="32" t="s">
        <v>208</v>
      </c>
      <c r="C115" s="32" t="s">
        <v>212</v>
      </c>
      <c r="D115" s="32"/>
      <c r="E115" s="32"/>
      <c r="F115" s="32"/>
      <c r="G115" s="221"/>
      <c r="H115" s="222">
        <f>H116</f>
        <v>0</v>
      </c>
      <c r="I115" s="277">
        <f>I116</f>
        <v>3225.2</v>
      </c>
    </row>
    <row r="116" spans="1:9" ht="129.75" customHeight="1">
      <c r="A116" s="198" t="s">
        <v>242</v>
      </c>
      <c r="B116" s="34" t="s">
        <v>208</v>
      </c>
      <c r="C116" s="34" t="s">
        <v>212</v>
      </c>
      <c r="D116" s="34" t="s">
        <v>168</v>
      </c>
      <c r="E116" s="34" t="s">
        <v>170</v>
      </c>
      <c r="F116" s="34" t="s">
        <v>26</v>
      </c>
      <c r="G116" s="34" t="s">
        <v>250</v>
      </c>
      <c r="H116" s="280"/>
      <c r="I116" s="266">
        <v>3225.2</v>
      </c>
    </row>
    <row r="117" spans="1:9" ht="15.75">
      <c r="A117" s="223" t="s">
        <v>528</v>
      </c>
      <c r="B117" s="36" t="s">
        <v>208</v>
      </c>
      <c r="C117" s="36" t="s">
        <v>529</v>
      </c>
      <c r="D117" s="36"/>
      <c r="E117" s="36"/>
      <c r="F117" s="36"/>
      <c r="G117" s="36"/>
      <c r="H117" s="51">
        <f>H118+H119+H120+H121+H122</f>
        <v>0</v>
      </c>
      <c r="I117" s="264">
        <f>SUM(I118:I122)</f>
        <v>225.10000000000002</v>
      </c>
    </row>
    <row r="118" spans="1:10" ht="141.75">
      <c r="A118" s="52" t="s">
        <v>37</v>
      </c>
      <c r="B118" s="141">
        <v>909</v>
      </c>
      <c r="C118" s="142" t="s">
        <v>529</v>
      </c>
      <c r="D118" s="142" t="s">
        <v>168</v>
      </c>
      <c r="E118" s="142" t="s">
        <v>222</v>
      </c>
      <c r="F118" s="142" t="s">
        <v>134</v>
      </c>
      <c r="G118" s="142" t="s">
        <v>318</v>
      </c>
      <c r="H118" s="286"/>
      <c r="I118" s="278">
        <v>65.5</v>
      </c>
      <c r="J118" s="25"/>
    </row>
    <row r="119" spans="1:10" ht="129.75" customHeight="1">
      <c r="A119" s="52" t="s">
        <v>395</v>
      </c>
      <c r="B119" s="141">
        <v>909</v>
      </c>
      <c r="C119" s="142" t="s">
        <v>529</v>
      </c>
      <c r="D119" s="142" t="s">
        <v>168</v>
      </c>
      <c r="E119" s="142" t="s">
        <v>222</v>
      </c>
      <c r="F119" s="142" t="s">
        <v>394</v>
      </c>
      <c r="G119" s="142" t="s">
        <v>318</v>
      </c>
      <c r="H119" s="286"/>
      <c r="I119" s="278"/>
      <c r="J119" s="25"/>
    </row>
    <row r="120" spans="1:10" ht="141.75">
      <c r="A120" s="52" t="s">
        <v>0</v>
      </c>
      <c r="B120" s="141">
        <v>909</v>
      </c>
      <c r="C120" s="142" t="s">
        <v>529</v>
      </c>
      <c r="D120" s="142" t="s">
        <v>168</v>
      </c>
      <c r="E120" s="142" t="s">
        <v>222</v>
      </c>
      <c r="F120" s="142" t="s">
        <v>394</v>
      </c>
      <c r="G120" s="142" t="s">
        <v>250</v>
      </c>
      <c r="H120" s="286"/>
      <c r="I120" s="278"/>
      <c r="J120" s="25"/>
    </row>
    <row r="121" spans="1:10" ht="189">
      <c r="A121" s="184" t="s">
        <v>396</v>
      </c>
      <c r="B121" s="34" t="s">
        <v>208</v>
      </c>
      <c r="C121" s="34" t="s">
        <v>529</v>
      </c>
      <c r="D121" s="34" t="s">
        <v>168</v>
      </c>
      <c r="E121" s="34" t="s">
        <v>222</v>
      </c>
      <c r="F121" s="34" t="s">
        <v>25</v>
      </c>
      <c r="G121" s="34" t="s">
        <v>250</v>
      </c>
      <c r="H121" s="280"/>
      <c r="I121" s="266">
        <v>25.2</v>
      </c>
      <c r="J121" s="25"/>
    </row>
    <row r="122" spans="1:10" ht="141.75">
      <c r="A122" s="184" t="s">
        <v>615</v>
      </c>
      <c r="B122" s="34" t="s">
        <v>208</v>
      </c>
      <c r="C122" s="34" t="s">
        <v>529</v>
      </c>
      <c r="D122" s="34" t="s">
        <v>168</v>
      </c>
      <c r="E122" s="34" t="s">
        <v>222</v>
      </c>
      <c r="F122" s="34" t="s">
        <v>614</v>
      </c>
      <c r="G122" s="34" t="s">
        <v>250</v>
      </c>
      <c r="H122" s="280"/>
      <c r="I122" s="266">
        <v>134.4</v>
      </c>
      <c r="J122" s="25"/>
    </row>
    <row r="123" spans="1:9" ht="15.75">
      <c r="A123" s="50" t="s">
        <v>213</v>
      </c>
      <c r="B123" s="36" t="s">
        <v>208</v>
      </c>
      <c r="C123" s="36" t="s">
        <v>214</v>
      </c>
      <c r="D123" s="36"/>
      <c r="E123" s="36"/>
      <c r="F123" s="36"/>
      <c r="G123" s="36"/>
      <c r="H123" s="51">
        <f>H124</f>
        <v>0</v>
      </c>
      <c r="I123" s="264">
        <f>SUM(I124:I128)</f>
        <v>7567.599999999999</v>
      </c>
    </row>
    <row r="124" spans="1:9" ht="157.5">
      <c r="A124" s="184" t="s">
        <v>307</v>
      </c>
      <c r="B124" s="33" t="s">
        <v>208</v>
      </c>
      <c r="C124" s="33" t="s">
        <v>214</v>
      </c>
      <c r="D124" s="33" t="s">
        <v>83</v>
      </c>
      <c r="E124" s="33" t="s">
        <v>284</v>
      </c>
      <c r="F124" s="33" t="s">
        <v>144</v>
      </c>
      <c r="G124" s="33" t="s">
        <v>317</v>
      </c>
      <c r="H124" s="281"/>
      <c r="I124" s="267">
        <v>3118.9</v>
      </c>
    </row>
    <row r="125" spans="1:9" ht="110.25">
      <c r="A125" s="184" t="s">
        <v>40</v>
      </c>
      <c r="B125" s="33" t="s">
        <v>208</v>
      </c>
      <c r="C125" s="33" t="s">
        <v>214</v>
      </c>
      <c r="D125" s="33" t="s">
        <v>83</v>
      </c>
      <c r="E125" s="33" t="s">
        <v>284</v>
      </c>
      <c r="F125" s="33" t="s">
        <v>144</v>
      </c>
      <c r="G125" s="33" t="s">
        <v>318</v>
      </c>
      <c r="H125" s="281"/>
      <c r="I125" s="267">
        <v>298.6</v>
      </c>
    </row>
    <row r="126" spans="1:9" ht="141.75">
      <c r="A126" s="184" t="s">
        <v>339</v>
      </c>
      <c r="B126" s="33" t="s">
        <v>208</v>
      </c>
      <c r="C126" s="33" t="s">
        <v>214</v>
      </c>
      <c r="D126" s="33" t="s">
        <v>83</v>
      </c>
      <c r="E126" s="33" t="s">
        <v>284</v>
      </c>
      <c r="F126" s="33" t="s">
        <v>145</v>
      </c>
      <c r="G126" s="33" t="s">
        <v>317</v>
      </c>
      <c r="H126" s="281" t="s">
        <v>579</v>
      </c>
      <c r="I126" s="267">
        <v>1403.4</v>
      </c>
    </row>
    <row r="127" spans="1:9" ht="94.5">
      <c r="A127" s="184" t="s">
        <v>498</v>
      </c>
      <c r="B127" s="33" t="s">
        <v>208</v>
      </c>
      <c r="C127" s="33" t="s">
        <v>214</v>
      </c>
      <c r="D127" s="33" t="s">
        <v>83</v>
      </c>
      <c r="E127" s="33" t="s">
        <v>284</v>
      </c>
      <c r="F127" s="33" t="s">
        <v>145</v>
      </c>
      <c r="G127" s="33" t="s">
        <v>318</v>
      </c>
      <c r="H127" s="281" t="s">
        <v>580</v>
      </c>
      <c r="I127" s="267">
        <v>2625.7</v>
      </c>
    </row>
    <row r="128" spans="1:9" ht="78.75">
      <c r="A128" s="203" t="s">
        <v>235</v>
      </c>
      <c r="B128" s="33" t="s">
        <v>208</v>
      </c>
      <c r="C128" s="33" t="s">
        <v>214</v>
      </c>
      <c r="D128" s="33" t="s">
        <v>83</v>
      </c>
      <c r="E128" s="33" t="s">
        <v>284</v>
      </c>
      <c r="F128" s="33" t="s">
        <v>145</v>
      </c>
      <c r="G128" s="33" t="s">
        <v>319</v>
      </c>
      <c r="H128" s="281"/>
      <c r="I128" s="267">
        <v>121</v>
      </c>
    </row>
    <row r="129" spans="1:9" ht="15.75">
      <c r="A129" s="53" t="s">
        <v>537</v>
      </c>
      <c r="B129" s="36" t="s">
        <v>208</v>
      </c>
      <c r="C129" s="36" t="s">
        <v>538</v>
      </c>
      <c r="D129" s="36"/>
      <c r="E129" s="36"/>
      <c r="F129" s="36"/>
      <c r="G129" s="36"/>
      <c r="H129" s="51">
        <f>H130</f>
        <v>0</v>
      </c>
      <c r="I129" s="264">
        <f>I130</f>
        <v>2031.6</v>
      </c>
    </row>
    <row r="130" spans="1:9" ht="15.75">
      <c r="A130" s="50" t="s">
        <v>194</v>
      </c>
      <c r="B130" s="36" t="s">
        <v>208</v>
      </c>
      <c r="C130" s="36" t="s">
        <v>195</v>
      </c>
      <c r="D130" s="36"/>
      <c r="E130" s="36"/>
      <c r="F130" s="36"/>
      <c r="G130" s="36"/>
      <c r="H130" s="51">
        <f>SUM(H131:H133)</f>
        <v>0</v>
      </c>
      <c r="I130" s="264">
        <f>SUM(I131:I133)</f>
        <v>2031.6</v>
      </c>
    </row>
    <row r="131" spans="1:9" ht="189">
      <c r="A131" s="184" t="s">
        <v>55</v>
      </c>
      <c r="B131" s="33" t="s">
        <v>208</v>
      </c>
      <c r="C131" s="33" t="s">
        <v>195</v>
      </c>
      <c r="D131" s="33" t="s">
        <v>168</v>
      </c>
      <c r="E131" s="33" t="s">
        <v>273</v>
      </c>
      <c r="F131" s="33" t="s">
        <v>19</v>
      </c>
      <c r="G131" s="33" t="s">
        <v>250</v>
      </c>
      <c r="H131" s="281"/>
      <c r="I131" s="266">
        <v>1900.8</v>
      </c>
    </row>
    <row r="132" spans="1:9" ht="196.5" customHeight="1">
      <c r="A132" s="184" t="s">
        <v>609</v>
      </c>
      <c r="B132" s="34" t="s">
        <v>208</v>
      </c>
      <c r="C132" s="34" t="s">
        <v>195</v>
      </c>
      <c r="D132" s="34" t="s">
        <v>168</v>
      </c>
      <c r="E132" s="34" t="s">
        <v>222</v>
      </c>
      <c r="F132" s="34" t="s">
        <v>19</v>
      </c>
      <c r="G132" s="34" t="s">
        <v>251</v>
      </c>
      <c r="H132" s="280"/>
      <c r="I132" s="265">
        <v>98.3</v>
      </c>
    </row>
    <row r="133" spans="1:9" ht="198" customHeight="1" thickBot="1">
      <c r="A133" s="184" t="s">
        <v>173</v>
      </c>
      <c r="B133" s="34" t="s">
        <v>208</v>
      </c>
      <c r="C133" s="34" t="s">
        <v>195</v>
      </c>
      <c r="D133" s="34" t="s">
        <v>168</v>
      </c>
      <c r="E133" s="34" t="s">
        <v>222</v>
      </c>
      <c r="F133" s="34" t="s">
        <v>19</v>
      </c>
      <c r="G133" s="34" t="s">
        <v>250</v>
      </c>
      <c r="H133" s="280"/>
      <c r="I133" s="265">
        <v>32.5</v>
      </c>
    </row>
    <row r="134" spans="1:9" ht="32.25" thickBot="1">
      <c r="A134" s="38" t="s">
        <v>279</v>
      </c>
      <c r="B134" s="39" t="s">
        <v>278</v>
      </c>
      <c r="C134" s="39"/>
      <c r="D134" s="39"/>
      <c r="E134" s="39"/>
      <c r="F134" s="39"/>
      <c r="G134" s="39"/>
      <c r="H134" s="40">
        <f>H135</f>
        <v>0</v>
      </c>
      <c r="I134" s="262">
        <f>I135</f>
        <v>4218</v>
      </c>
    </row>
    <row r="135" spans="1:9" ht="15.75">
      <c r="A135" s="47" t="s">
        <v>460</v>
      </c>
      <c r="B135" s="45" t="s">
        <v>278</v>
      </c>
      <c r="C135" s="45" t="s">
        <v>461</v>
      </c>
      <c r="D135" s="45"/>
      <c r="E135" s="45"/>
      <c r="F135" s="45"/>
      <c r="G135" s="45"/>
      <c r="H135" s="48">
        <f>H136+H137+H138</f>
        <v>0</v>
      </c>
      <c r="I135" s="263">
        <f>SUM(I136:I138)</f>
        <v>4218</v>
      </c>
    </row>
    <row r="136" spans="1:9" ht="173.25">
      <c r="A136" s="52" t="s">
        <v>306</v>
      </c>
      <c r="B136" s="34" t="s">
        <v>278</v>
      </c>
      <c r="C136" s="34" t="s">
        <v>207</v>
      </c>
      <c r="D136" s="34" t="s">
        <v>84</v>
      </c>
      <c r="E136" s="34" t="s">
        <v>273</v>
      </c>
      <c r="F136" s="34" t="s">
        <v>138</v>
      </c>
      <c r="G136" s="33" t="s">
        <v>317</v>
      </c>
      <c r="H136" s="281"/>
      <c r="I136" s="275">
        <v>3682.16</v>
      </c>
    </row>
    <row r="137" spans="1:9" ht="141.75">
      <c r="A137" s="52" t="s">
        <v>39</v>
      </c>
      <c r="B137" s="34" t="s">
        <v>278</v>
      </c>
      <c r="C137" s="34" t="s">
        <v>207</v>
      </c>
      <c r="D137" s="34" t="s">
        <v>84</v>
      </c>
      <c r="E137" s="34" t="s">
        <v>273</v>
      </c>
      <c r="F137" s="34" t="s">
        <v>138</v>
      </c>
      <c r="G137" s="33" t="s">
        <v>318</v>
      </c>
      <c r="H137" s="281"/>
      <c r="I137" s="275">
        <v>523.96</v>
      </c>
    </row>
    <row r="138" spans="1:9" ht="126">
      <c r="A138" s="52" t="s">
        <v>233</v>
      </c>
      <c r="B138" s="34" t="s">
        <v>278</v>
      </c>
      <c r="C138" s="34" t="s">
        <v>207</v>
      </c>
      <c r="D138" s="34" t="s">
        <v>84</v>
      </c>
      <c r="E138" s="34" t="s">
        <v>273</v>
      </c>
      <c r="F138" s="34" t="s">
        <v>138</v>
      </c>
      <c r="G138" s="33" t="s">
        <v>319</v>
      </c>
      <c r="H138" s="281"/>
      <c r="I138" s="275">
        <v>11.88</v>
      </c>
    </row>
    <row r="139" spans="1:9" ht="16.5" thickBot="1">
      <c r="A139" s="138" t="s">
        <v>308</v>
      </c>
      <c r="B139" s="139"/>
      <c r="C139" s="139"/>
      <c r="D139" s="139"/>
      <c r="E139" s="139"/>
      <c r="F139" s="139"/>
      <c r="G139" s="139"/>
      <c r="H139" s="140">
        <f>H11+H66+H77+H87+H134</f>
        <v>12987.42</v>
      </c>
      <c r="I139" s="279">
        <f>I11+I66+I77+I87+I134</f>
        <v>242759.22000000003</v>
      </c>
    </row>
    <row r="140" ht="15">
      <c r="I140" s="35"/>
    </row>
    <row r="141" ht="15">
      <c r="I141" s="35"/>
    </row>
    <row r="142" ht="15">
      <c r="I142" s="35"/>
    </row>
    <row r="143" ht="15">
      <c r="I143" s="35"/>
    </row>
    <row r="144" ht="15">
      <c r="I144" s="35"/>
    </row>
    <row r="145" ht="15">
      <c r="I145" s="35"/>
    </row>
    <row r="146" ht="15">
      <c r="I146" s="35"/>
    </row>
    <row r="147" ht="15">
      <c r="I147" s="35"/>
    </row>
    <row r="148" ht="15">
      <c r="I148" s="35"/>
    </row>
    <row r="149" ht="15">
      <c r="I149" s="35"/>
    </row>
    <row r="150" ht="15">
      <c r="I150" s="35"/>
    </row>
    <row r="151" ht="15">
      <c r="I151" s="35"/>
    </row>
    <row r="152" ht="15">
      <c r="I152" s="35"/>
    </row>
    <row r="153" ht="15">
      <c r="I153" s="35"/>
    </row>
    <row r="154" ht="15">
      <c r="I154" s="35"/>
    </row>
    <row r="155" ht="15">
      <c r="I155" s="35"/>
    </row>
    <row r="156" ht="15">
      <c r="I156" s="35"/>
    </row>
    <row r="157" ht="15">
      <c r="I157" s="35"/>
    </row>
    <row r="158" ht="15">
      <c r="I158" s="35"/>
    </row>
    <row r="159" ht="15">
      <c r="I159" s="35"/>
    </row>
    <row r="160" ht="15">
      <c r="I160" s="35"/>
    </row>
    <row r="161" ht="15">
      <c r="I161" s="35"/>
    </row>
    <row r="162" ht="15">
      <c r="I162" s="35"/>
    </row>
    <row r="163" ht="15">
      <c r="I163" s="35"/>
    </row>
    <row r="164" ht="15">
      <c r="I164" s="35"/>
    </row>
    <row r="165" ht="15">
      <c r="I165" s="35"/>
    </row>
    <row r="166" ht="15">
      <c r="I166" s="35"/>
    </row>
    <row r="167" ht="15">
      <c r="I167" s="35"/>
    </row>
    <row r="168" ht="15">
      <c r="I168" s="35"/>
    </row>
    <row r="169" ht="15">
      <c r="I169" s="35"/>
    </row>
    <row r="170" ht="15">
      <c r="I170" s="35"/>
    </row>
    <row r="171" ht="15">
      <c r="I171" s="35"/>
    </row>
    <row r="172" ht="15">
      <c r="I172" s="35"/>
    </row>
    <row r="173" ht="15">
      <c r="I173" s="35"/>
    </row>
    <row r="174" ht="15">
      <c r="I174" s="35"/>
    </row>
    <row r="175" ht="15">
      <c r="I175" s="35"/>
    </row>
    <row r="176" ht="15">
      <c r="I176" s="35"/>
    </row>
    <row r="177" ht="15">
      <c r="I177" s="35"/>
    </row>
    <row r="178" ht="15">
      <c r="I178" s="35"/>
    </row>
    <row r="179" ht="15">
      <c r="I179" s="35"/>
    </row>
    <row r="180" ht="15">
      <c r="I180" s="35"/>
    </row>
    <row r="181" ht="15">
      <c r="I181" s="35"/>
    </row>
    <row r="182" ht="15">
      <c r="I182" s="35"/>
    </row>
  </sheetData>
  <mergeCells count="10">
    <mergeCell ref="B2:I2"/>
    <mergeCell ref="B1:I1"/>
    <mergeCell ref="B3:I3"/>
    <mergeCell ref="A5:I6"/>
    <mergeCell ref="I8:I9"/>
    <mergeCell ref="A8:A9"/>
    <mergeCell ref="B8:B9"/>
    <mergeCell ref="C8:C9"/>
    <mergeCell ref="G8:G9"/>
    <mergeCell ref="D8:F8"/>
  </mergeCells>
  <printOptions/>
  <pageMargins left="0.44" right="0.23" top="0.54" bottom="0.51" header="0.33" footer="0.3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.</cp:lastModifiedBy>
  <cp:lastPrinted>2014-02-28T11:46:59Z</cp:lastPrinted>
  <dcterms:created xsi:type="dcterms:W3CDTF">2012-10-04T08:08:03Z</dcterms:created>
  <dcterms:modified xsi:type="dcterms:W3CDTF">2014-03-11T12:39:09Z</dcterms:modified>
  <cp:category/>
  <cp:version/>
  <cp:contentType/>
  <cp:contentStatus/>
</cp:coreProperties>
</file>